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589177AA-5AB0-4DB3-B45E-979903588B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Munka1!$A$1:$S$261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3" i="1" l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S48" i="1"/>
  <c r="S113" i="1"/>
  <c r="S178" i="1"/>
  <c r="S244" i="1"/>
  <c r="O43" i="1"/>
  <c r="C58" i="1"/>
  <c r="D58" i="1"/>
  <c r="E58" i="1"/>
  <c r="F58" i="1"/>
  <c r="G58" i="1"/>
  <c r="H58" i="1"/>
  <c r="I58" i="1"/>
  <c r="J58" i="1"/>
  <c r="J254" i="1" s="1"/>
  <c r="K58" i="1"/>
  <c r="L58" i="1"/>
  <c r="M58" i="1"/>
  <c r="N58" i="1"/>
  <c r="O58" i="1"/>
  <c r="P58" i="1"/>
  <c r="Q58" i="1"/>
  <c r="Q254" i="1" s="1"/>
  <c r="R58" i="1"/>
  <c r="R254" i="1" s="1"/>
  <c r="S58" i="1"/>
  <c r="O42" i="1"/>
  <c r="O238" i="1" s="1"/>
  <c r="O40" i="1"/>
  <c r="O39" i="1"/>
  <c r="O235" i="1" s="1"/>
  <c r="O35" i="1"/>
  <c r="O31" i="1"/>
  <c r="C23" i="1"/>
  <c r="D23" i="1"/>
  <c r="E23" i="1"/>
  <c r="F23" i="1"/>
  <c r="G23" i="1"/>
  <c r="H23" i="1"/>
  <c r="I23" i="1"/>
  <c r="J23" i="1"/>
  <c r="J219" i="1" s="1"/>
  <c r="K23" i="1"/>
  <c r="L23" i="1"/>
  <c r="M23" i="1"/>
  <c r="N23" i="1"/>
  <c r="O23" i="1"/>
  <c r="P23" i="1"/>
  <c r="R23" i="1"/>
  <c r="R219" i="1" s="1"/>
  <c r="V20" i="1"/>
  <c r="O18" i="1"/>
  <c r="P18" i="1"/>
  <c r="P120" i="1"/>
  <c r="Q120" i="1"/>
  <c r="R120" i="1"/>
  <c r="S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R248" i="1" s="1"/>
  <c r="S117" i="1"/>
  <c r="Q111" i="1"/>
  <c r="S111" i="1" s="1"/>
  <c r="R111" i="1"/>
  <c r="R242" i="1" s="1"/>
  <c r="D111" i="1"/>
  <c r="G111" i="1"/>
  <c r="L111" i="1" s="1"/>
  <c r="H111" i="1"/>
  <c r="M111" i="1" s="1"/>
  <c r="I111" i="1"/>
  <c r="Q176" i="1"/>
  <c r="S176" i="1" s="1"/>
  <c r="R176" i="1"/>
  <c r="P259" i="1"/>
  <c r="O259" i="1"/>
  <c r="P258" i="1"/>
  <c r="O258" i="1"/>
  <c r="P257" i="1"/>
  <c r="O257" i="1"/>
  <c r="P256" i="1"/>
  <c r="O256" i="1"/>
  <c r="S254" i="1"/>
  <c r="P254" i="1"/>
  <c r="O254" i="1"/>
  <c r="S253" i="1"/>
  <c r="R253" i="1"/>
  <c r="P253" i="1"/>
  <c r="O253" i="1"/>
  <c r="R252" i="1"/>
  <c r="Q252" i="1"/>
  <c r="P252" i="1"/>
  <c r="O252" i="1"/>
  <c r="P251" i="1"/>
  <c r="R250" i="1"/>
  <c r="P250" i="1"/>
  <c r="O250" i="1"/>
  <c r="S249" i="1"/>
  <c r="R249" i="1"/>
  <c r="P249" i="1"/>
  <c r="O249" i="1"/>
  <c r="P248" i="1"/>
  <c r="S247" i="1"/>
  <c r="R247" i="1"/>
  <c r="Q247" i="1"/>
  <c r="P247" i="1"/>
  <c r="O247" i="1"/>
  <c r="R246" i="1"/>
  <c r="P246" i="1"/>
  <c r="O246" i="1"/>
  <c r="R245" i="1"/>
  <c r="P245" i="1"/>
  <c r="O245" i="1"/>
  <c r="P242" i="1"/>
  <c r="O242" i="1"/>
  <c r="P241" i="1"/>
  <c r="O241" i="1"/>
  <c r="P240" i="1"/>
  <c r="O240" i="1"/>
  <c r="R239" i="1"/>
  <c r="P239" i="1"/>
  <c r="O239" i="1"/>
  <c r="P238" i="1"/>
  <c r="P237" i="1"/>
  <c r="O237" i="1"/>
  <c r="P236" i="1"/>
  <c r="O236" i="1"/>
  <c r="P235" i="1"/>
  <c r="O234" i="1"/>
  <c r="P233" i="1"/>
  <c r="O233" i="1"/>
  <c r="P232" i="1"/>
  <c r="O232" i="1"/>
  <c r="P231" i="1"/>
  <c r="O231" i="1"/>
  <c r="P230" i="1"/>
  <c r="O230" i="1"/>
  <c r="R229" i="1"/>
  <c r="P229" i="1"/>
  <c r="R228" i="1"/>
  <c r="P228" i="1"/>
  <c r="O228" i="1"/>
  <c r="R227" i="1"/>
  <c r="P227" i="1"/>
  <c r="O227" i="1"/>
  <c r="R226" i="1"/>
  <c r="P226" i="1"/>
  <c r="O226" i="1"/>
  <c r="R225" i="1"/>
  <c r="P225" i="1"/>
  <c r="O225" i="1"/>
  <c r="S224" i="1"/>
  <c r="R224" i="1"/>
  <c r="Q224" i="1"/>
  <c r="P224" i="1"/>
  <c r="O224" i="1"/>
  <c r="R223" i="1"/>
  <c r="P223" i="1"/>
  <c r="O223" i="1"/>
  <c r="R222" i="1"/>
  <c r="P222" i="1"/>
  <c r="O222" i="1"/>
  <c r="R221" i="1"/>
  <c r="P221" i="1"/>
  <c r="O221" i="1"/>
  <c r="S220" i="1"/>
  <c r="R220" i="1"/>
  <c r="Q220" i="1"/>
  <c r="P220" i="1"/>
  <c r="O220" i="1"/>
  <c r="P219" i="1"/>
  <c r="O219" i="1"/>
  <c r="R218" i="1"/>
  <c r="P218" i="1"/>
  <c r="O218" i="1"/>
  <c r="S217" i="1"/>
  <c r="R217" i="1"/>
  <c r="Q217" i="1"/>
  <c r="P217" i="1"/>
  <c r="O217" i="1"/>
  <c r="R215" i="1"/>
  <c r="P215" i="1"/>
  <c r="O215" i="1"/>
  <c r="O214" i="1"/>
  <c r="S212" i="1"/>
  <c r="R212" i="1"/>
  <c r="P212" i="1"/>
  <c r="O212" i="1"/>
  <c r="P211" i="1"/>
  <c r="O211" i="1"/>
  <c r="Q210" i="1"/>
  <c r="P210" i="1"/>
  <c r="O210" i="1"/>
  <c r="Q209" i="1"/>
  <c r="P209" i="1"/>
  <c r="O209" i="1"/>
  <c r="R208" i="1"/>
  <c r="P208" i="1"/>
  <c r="O208" i="1"/>
  <c r="P207" i="1"/>
  <c r="O207" i="1"/>
  <c r="P206" i="1"/>
  <c r="O206" i="1"/>
  <c r="P205" i="1"/>
  <c r="O205" i="1"/>
  <c r="S202" i="1"/>
  <c r="P194" i="1"/>
  <c r="O194" i="1"/>
  <c r="R193" i="1"/>
  <c r="S193" i="1" s="1"/>
  <c r="Q193" i="1"/>
  <c r="R192" i="1"/>
  <c r="Q192" i="1"/>
  <c r="Q194" i="1" s="1"/>
  <c r="R191" i="1"/>
  <c r="Q191" i="1"/>
  <c r="S191" i="1" s="1"/>
  <c r="S190" i="1"/>
  <c r="R190" i="1"/>
  <c r="Q190" i="1"/>
  <c r="S188" i="1"/>
  <c r="R188" i="1"/>
  <c r="Q188" i="1"/>
  <c r="R187" i="1"/>
  <c r="S187" i="1" s="1"/>
  <c r="Q187" i="1"/>
  <c r="R186" i="1"/>
  <c r="Q186" i="1"/>
  <c r="S186" i="1" s="1"/>
  <c r="R185" i="1"/>
  <c r="Q185" i="1"/>
  <c r="S185" i="1" s="1"/>
  <c r="S184" i="1"/>
  <c r="R184" i="1"/>
  <c r="Q184" i="1"/>
  <c r="R183" i="1"/>
  <c r="S183" i="1" s="1"/>
  <c r="Q183" i="1"/>
  <c r="R182" i="1"/>
  <c r="Q182" i="1"/>
  <c r="S182" i="1" s="1"/>
  <c r="R181" i="1"/>
  <c r="Q181" i="1"/>
  <c r="S181" i="1" s="1"/>
  <c r="S180" i="1"/>
  <c r="R180" i="1"/>
  <c r="Q180" i="1"/>
  <c r="R179" i="1"/>
  <c r="S179" i="1" s="1"/>
  <c r="Q179" i="1"/>
  <c r="P178" i="1"/>
  <c r="O178" i="1"/>
  <c r="R177" i="1"/>
  <c r="Q177" i="1"/>
  <c r="R175" i="1"/>
  <c r="R241" i="1" s="1"/>
  <c r="Q175" i="1"/>
  <c r="S175" i="1" s="1"/>
  <c r="R174" i="1"/>
  <c r="R240" i="1" s="1"/>
  <c r="Q174" i="1"/>
  <c r="S174" i="1" s="1"/>
  <c r="R173" i="1"/>
  <c r="Q173" i="1"/>
  <c r="S173" i="1" s="1"/>
  <c r="R172" i="1"/>
  <c r="S172" i="1" s="1"/>
  <c r="Q172" i="1"/>
  <c r="R171" i="1"/>
  <c r="R237" i="1" s="1"/>
  <c r="Q171" i="1"/>
  <c r="S171" i="1" s="1"/>
  <c r="R170" i="1"/>
  <c r="Q170" i="1"/>
  <c r="R169" i="1"/>
  <c r="Q169" i="1"/>
  <c r="S169" i="1" s="1"/>
  <c r="R168" i="1"/>
  <c r="Q168" i="1"/>
  <c r="R167" i="1"/>
  <c r="R233" i="1" s="1"/>
  <c r="Q167" i="1"/>
  <c r="S167" i="1" s="1"/>
  <c r="R166" i="1"/>
  <c r="Q166" i="1"/>
  <c r="S166" i="1" s="1"/>
  <c r="R165" i="1"/>
  <c r="S165" i="1" s="1"/>
  <c r="Q165" i="1"/>
  <c r="R164" i="1"/>
  <c r="Q164" i="1"/>
  <c r="P163" i="1"/>
  <c r="O163" i="1"/>
  <c r="R162" i="1"/>
  <c r="S162" i="1" s="1"/>
  <c r="Q162" i="1"/>
  <c r="R161" i="1"/>
  <c r="Q161" i="1"/>
  <c r="S161" i="1" s="1"/>
  <c r="R160" i="1"/>
  <c r="Q160" i="1"/>
  <c r="S160" i="1" s="1"/>
  <c r="S159" i="1"/>
  <c r="R159" i="1"/>
  <c r="Q159" i="1"/>
  <c r="R158" i="1"/>
  <c r="S158" i="1" s="1"/>
  <c r="Q158" i="1"/>
  <c r="R157" i="1"/>
  <c r="Q157" i="1"/>
  <c r="Q163" i="1" s="1"/>
  <c r="R156" i="1"/>
  <c r="Q156" i="1"/>
  <c r="S156" i="1" s="1"/>
  <c r="S155" i="1"/>
  <c r="R155" i="1"/>
  <c r="Q155" i="1"/>
  <c r="R154" i="1"/>
  <c r="R163" i="1" s="1"/>
  <c r="Q154" i="1"/>
  <c r="R153" i="1"/>
  <c r="Q153" i="1"/>
  <c r="S153" i="1" s="1"/>
  <c r="R152" i="1"/>
  <c r="Q152" i="1"/>
  <c r="S152" i="1" s="1"/>
  <c r="S151" i="1"/>
  <c r="R151" i="1"/>
  <c r="Q151" i="1"/>
  <c r="P150" i="1"/>
  <c r="O150" i="1"/>
  <c r="S149" i="1"/>
  <c r="R149" i="1"/>
  <c r="Q149" i="1"/>
  <c r="R148" i="1"/>
  <c r="Q148" i="1"/>
  <c r="Q150" i="1" s="1"/>
  <c r="P147" i="1"/>
  <c r="P189" i="1" s="1"/>
  <c r="P195" i="1" s="1"/>
  <c r="O147" i="1"/>
  <c r="R146" i="1"/>
  <c r="S146" i="1" s="1"/>
  <c r="Q146" i="1"/>
  <c r="Q212" i="1" s="1"/>
  <c r="R145" i="1"/>
  <c r="R211" i="1" s="1"/>
  <c r="Q145" i="1"/>
  <c r="S145" i="1" s="1"/>
  <c r="R144" i="1"/>
  <c r="R210" i="1" s="1"/>
  <c r="Q144" i="1"/>
  <c r="S144" i="1" s="1"/>
  <c r="S210" i="1" s="1"/>
  <c r="R143" i="1"/>
  <c r="R209" i="1" s="1"/>
  <c r="Q143" i="1"/>
  <c r="R142" i="1"/>
  <c r="Q142" i="1"/>
  <c r="Q208" i="1" s="1"/>
  <c r="R141" i="1"/>
  <c r="R147" i="1" s="1"/>
  <c r="R213" i="1" s="1"/>
  <c r="Q141" i="1"/>
  <c r="R140" i="1"/>
  <c r="R206" i="1" s="1"/>
  <c r="Q140" i="1"/>
  <c r="S140" i="1" s="1"/>
  <c r="R139" i="1"/>
  <c r="R205" i="1" s="1"/>
  <c r="Q139" i="1"/>
  <c r="Q205" i="1" s="1"/>
  <c r="S136" i="1"/>
  <c r="P129" i="1"/>
  <c r="O129" i="1"/>
  <c r="R128" i="1"/>
  <c r="S128" i="1" s="1"/>
  <c r="Q128" i="1"/>
  <c r="R127" i="1"/>
  <c r="R129" i="1" s="1"/>
  <c r="Q127" i="1"/>
  <c r="Q129" i="1" s="1"/>
  <c r="R126" i="1"/>
  <c r="Q126" i="1"/>
  <c r="S126" i="1" s="1"/>
  <c r="S125" i="1"/>
  <c r="R125" i="1"/>
  <c r="Q125" i="1"/>
  <c r="S123" i="1"/>
  <c r="R123" i="1"/>
  <c r="Q123" i="1"/>
  <c r="R122" i="1"/>
  <c r="S122" i="1" s="1"/>
  <c r="Q122" i="1"/>
  <c r="R121" i="1"/>
  <c r="Q121" i="1"/>
  <c r="S121" i="1" s="1"/>
  <c r="R251" i="1"/>
  <c r="S119" i="1"/>
  <c r="R119" i="1"/>
  <c r="Q119" i="1"/>
  <c r="R118" i="1"/>
  <c r="S118" i="1" s="1"/>
  <c r="Q118" i="1"/>
  <c r="R116" i="1"/>
  <c r="Q116" i="1"/>
  <c r="S116" i="1" s="1"/>
  <c r="S115" i="1"/>
  <c r="R115" i="1"/>
  <c r="Q115" i="1"/>
  <c r="R114" i="1"/>
  <c r="S114" i="1" s="1"/>
  <c r="Q114" i="1"/>
  <c r="P113" i="1"/>
  <c r="O113" i="1"/>
  <c r="R112" i="1"/>
  <c r="Q112" i="1"/>
  <c r="R110" i="1"/>
  <c r="Q110" i="1"/>
  <c r="S110" i="1" s="1"/>
  <c r="R109" i="1"/>
  <c r="Q109" i="1"/>
  <c r="S109" i="1" s="1"/>
  <c r="S108" i="1"/>
  <c r="R108" i="1"/>
  <c r="Q108" i="1"/>
  <c r="R107" i="1"/>
  <c r="Q107" i="1"/>
  <c r="R106" i="1"/>
  <c r="Q106" i="1"/>
  <c r="S106" i="1" s="1"/>
  <c r="R105" i="1"/>
  <c r="Q105" i="1"/>
  <c r="S105" i="1" s="1"/>
  <c r="S104" i="1"/>
  <c r="R104" i="1"/>
  <c r="Q104" i="1"/>
  <c r="R103" i="1"/>
  <c r="Q103" i="1"/>
  <c r="R102" i="1"/>
  <c r="Q102" i="1"/>
  <c r="S102" i="1" s="1"/>
  <c r="R101" i="1"/>
  <c r="Q101" i="1"/>
  <c r="S101" i="1" s="1"/>
  <c r="R100" i="1"/>
  <c r="Q100" i="1"/>
  <c r="S100" i="1" s="1"/>
  <c r="R99" i="1"/>
  <c r="Q99" i="1"/>
  <c r="P98" i="1"/>
  <c r="O98" i="1"/>
  <c r="R97" i="1"/>
  <c r="S97" i="1" s="1"/>
  <c r="Q97" i="1"/>
  <c r="R96" i="1"/>
  <c r="Q96" i="1"/>
  <c r="S96" i="1" s="1"/>
  <c r="R95" i="1"/>
  <c r="Q95" i="1"/>
  <c r="S95" i="1" s="1"/>
  <c r="S94" i="1"/>
  <c r="R94" i="1"/>
  <c r="Q94" i="1"/>
  <c r="R93" i="1"/>
  <c r="S93" i="1" s="1"/>
  <c r="Q93" i="1"/>
  <c r="R92" i="1"/>
  <c r="Q92" i="1"/>
  <c r="S92" i="1" s="1"/>
  <c r="R91" i="1"/>
  <c r="Q91" i="1"/>
  <c r="S91" i="1" s="1"/>
  <c r="S90" i="1"/>
  <c r="R90" i="1"/>
  <c r="Q90" i="1"/>
  <c r="R89" i="1"/>
  <c r="R98" i="1" s="1"/>
  <c r="Q89" i="1"/>
  <c r="R88" i="1"/>
  <c r="Q88" i="1"/>
  <c r="S88" i="1" s="1"/>
  <c r="R87" i="1"/>
  <c r="Q87" i="1"/>
  <c r="S87" i="1" s="1"/>
  <c r="S86" i="1"/>
  <c r="R86" i="1"/>
  <c r="Q86" i="1"/>
  <c r="P85" i="1"/>
  <c r="P124" i="1" s="1"/>
  <c r="P130" i="1" s="1"/>
  <c r="O85" i="1"/>
  <c r="R84" i="1"/>
  <c r="Q84" i="1"/>
  <c r="S84" i="1" s="1"/>
  <c r="S215" i="1" s="1"/>
  <c r="R83" i="1"/>
  <c r="Q83" i="1"/>
  <c r="Q85" i="1" s="1"/>
  <c r="R82" i="1"/>
  <c r="Q82" i="1"/>
  <c r="R81" i="1"/>
  <c r="Q81" i="1"/>
  <c r="S81" i="1" s="1"/>
  <c r="S80" i="1"/>
  <c r="R80" i="1"/>
  <c r="Q80" i="1"/>
  <c r="R79" i="1"/>
  <c r="S79" i="1" s="1"/>
  <c r="Q79" i="1"/>
  <c r="R78" i="1"/>
  <c r="Q78" i="1"/>
  <c r="S78" i="1" s="1"/>
  <c r="R77" i="1"/>
  <c r="Q77" i="1"/>
  <c r="S77" i="1" s="1"/>
  <c r="S76" i="1"/>
  <c r="R76" i="1"/>
  <c r="Q76" i="1"/>
  <c r="R75" i="1"/>
  <c r="S75" i="1" s="1"/>
  <c r="Q75" i="1"/>
  <c r="R74" i="1"/>
  <c r="Q74" i="1"/>
  <c r="S74" i="1" s="1"/>
  <c r="S71" i="1"/>
  <c r="P64" i="1"/>
  <c r="P260" i="1" s="1"/>
  <c r="O64" i="1"/>
  <c r="O260" i="1" s="1"/>
  <c r="R63" i="1"/>
  <c r="R259" i="1" s="1"/>
  <c r="Q63" i="1"/>
  <c r="Q259" i="1" s="1"/>
  <c r="R62" i="1"/>
  <c r="Q62" i="1"/>
  <c r="R61" i="1"/>
  <c r="R257" i="1" s="1"/>
  <c r="Q61" i="1"/>
  <c r="S61" i="1" s="1"/>
  <c r="S257" i="1" s="1"/>
  <c r="R60" i="1"/>
  <c r="R256" i="1" s="1"/>
  <c r="Q60" i="1"/>
  <c r="Q256" i="1" s="1"/>
  <c r="R57" i="1"/>
  <c r="S57" i="1" s="1"/>
  <c r="Q57" i="1"/>
  <c r="Q253" i="1" s="1"/>
  <c r="R56" i="1"/>
  <c r="Q56" i="1"/>
  <c r="S56" i="1" s="1"/>
  <c r="S252" i="1" s="1"/>
  <c r="P55" i="1"/>
  <c r="O55" i="1"/>
  <c r="R54" i="1"/>
  <c r="Q54" i="1"/>
  <c r="S54" i="1" s="1"/>
  <c r="S250" i="1" s="1"/>
  <c r="R53" i="1"/>
  <c r="R55" i="1" s="1"/>
  <c r="Q53" i="1"/>
  <c r="S53" i="1" s="1"/>
  <c r="P52" i="1"/>
  <c r="O52" i="1"/>
  <c r="O248" i="1" s="1"/>
  <c r="R51" i="1"/>
  <c r="Q51" i="1"/>
  <c r="S51" i="1" s="1"/>
  <c r="R50" i="1"/>
  <c r="Q50" i="1"/>
  <c r="Q246" i="1" s="1"/>
  <c r="R49" i="1"/>
  <c r="R52" i="1" s="1"/>
  <c r="Q49" i="1"/>
  <c r="P48" i="1"/>
  <c r="O48" i="1"/>
  <c r="R47" i="1"/>
  <c r="Q47" i="1"/>
  <c r="R46" i="1"/>
  <c r="Q46" i="1"/>
  <c r="S46" i="1" s="1"/>
  <c r="R45" i="1"/>
  <c r="Q45" i="1"/>
  <c r="S45" i="1" s="1"/>
  <c r="S241" i="1" s="1"/>
  <c r="R44" i="1"/>
  <c r="Q44" i="1"/>
  <c r="S44" i="1" s="1"/>
  <c r="R43" i="1"/>
  <c r="Q43" i="1"/>
  <c r="Q239" i="1" s="1"/>
  <c r="R42" i="1"/>
  <c r="Q42" i="1"/>
  <c r="S42" i="1" s="1"/>
  <c r="R41" i="1"/>
  <c r="Q41" i="1"/>
  <c r="S41" i="1" s="1"/>
  <c r="R40" i="1"/>
  <c r="Q40" i="1"/>
  <c r="R39" i="1"/>
  <c r="Q39" i="1"/>
  <c r="R38" i="1"/>
  <c r="Q38" i="1"/>
  <c r="S38" i="1" s="1"/>
  <c r="R37" i="1"/>
  <c r="Q37" i="1"/>
  <c r="S37" i="1" s="1"/>
  <c r="R36" i="1"/>
  <c r="Q36" i="1"/>
  <c r="S36" i="1" s="1"/>
  <c r="R35" i="1"/>
  <c r="S35" i="1" s="1"/>
  <c r="Q35" i="1"/>
  <c r="R34" i="1"/>
  <c r="Q34" i="1"/>
  <c r="P33" i="1"/>
  <c r="O33" i="1"/>
  <c r="O229" i="1" s="1"/>
  <c r="R32" i="1"/>
  <c r="Q32" i="1"/>
  <c r="S32" i="1" s="1"/>
  <c r="S228" i="1" s="1"/>
  <c r="R31" i="1"/>
  <c r="Q31" i="1"/>
  <c r="S31" i="1" s="1"/>
  <c r="S227" i="1" s="1"/>
  <c r="S30" i="1"/>
  <c r="S226" i="1" s="1"/>
  <c r="R30" i="1"/>
  <c r="Q30" i="1"/>
  <c r="Q226" i="1" s="1"/>
  <c r="R29" i="1"/>
  <c r="Q29" i="1"/>
  <c r="Q225" i="1" s="1"/>
  <c r="R28" i="1"/>
  <c r="Q28" i="1"/>
  <c r="S28" i="1" s="1"/>
  <c r="R27" i="1"/>
  <c r="Q27" i="1"/>
  <c r="S27" i="1" s="1"/>
  <c r="S223" i="1" s="1"/>
  <c r="R26" i="1"/>
  <c r="Q26" i="1"/>
  <c r="S26" i="1" s="1"/>
  <c r="S222" i="1" s="1"/>
  <c r="R25" i="1"/>
  <c r="Q25" i="1"/>
  <c r="Q221" i="1" s="1"/>
  <c r="R24" i="1"/>
  <c r="R33" i="1" s="1"/>
  <c r="Q24" i="1"/>
  <c r="S24" i="1" s="1"/>
  <c r="R22" i="1"/>
  <c r="Q22" i="1"/>
  <c r="S22" i="1" s="1"/>
  <c r="S218" i="1" s="1"/>
  <c r="R21" i="1"/>
  <c r="S21" i="1" s="1"/>
  <c r="Q21" i="1"/>
  <c r="P20" i="1"/>
  <c r="P216" i="1" s="1"/>
  <c r="O20" i="1"/>
  <c r="O216" i="1" s="1"/>
  <c r="R19" i="1"/>
  <c r="S19" i="1" s="1"/>
  <c r="Q19" i="1"/>
  <c r="R18" i="1"/>
  <c r="R20" i="1" s="1"/>
  <c r="R216" i="1" s="1"/>
  <c r="Q18" i="1"/>
  <c r="Q20" i="1" s="1"/>
  <c r="Q216" i="1" s="1"/>
  <c r="P17" i="1"/>
  <c r="O17" i="1"/>
  <c r="R16" i="1"/>
  <c r="Q16" i="1"/>
  <c r="S16" i="1" s="1"/>
  <c r="R15" i="1"/>
  <c r="Q15" i="1"/>
  <c r="S15" i="1" s="1"/>
  <c r="S14" i="1"/>
  <c r="R14" i="1"/>
  <c r="Q14" i="1"/>
  <c r="R13" i="1"/>
  <c r="S13" i="1" s="1"/>
  <c r="Q13" i="1"/>
  <c r="R12" i="1"/>
  <c r="Q12" i="1"/>
  <c r="S12" i="1" s="1"/>
  <c r="R11" i="1"/>
  <c r="Q11" i="1"/>
  <c r="S11" i="1" s="1"/>
  <c r="S10" i="1"/>
  <c r="R10" i="1"/>
  <c r="Q10" i="1"/>
  <c r="R9" i="1"/>
  <c r="R17" i="1" s="1"/>
  <c r="Q9" i="1"/>
  <c r="J206" i="1"/>
  <c r="K206" i="1"/>
  <c r="B242" i="1"/>
  <c r="C242" i="1"/>
  <c r="E242" i="1"/>
  <c r="F242" i="1"/>
  <c r="J242" i="1"/>
  <c r="K242" i="1"/>
  <c r="A242" i="1"/>
  <c r="A176" i="1"/>
  <c r="A111" i="1"/>
  <c r="L47" i="1"/>
  <c r="M47" i="1"/>
  <c r="B48" i="1"/>
  <c r="C48" i="1"/>
  <c r="E48" i="1"/>
  <c r="F48" i="1"/>
  <c r="J48" i="1"/>
  <c r="K48" i="1"/>
  <c r="J205" i="1"/>
  <c r="K205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4" i="1"/>
  <c r="J215" i="1"/>
  <c r="K215" i="1"/>
  <c r="J217" i="1"/>
  <c r="K217" i="1"/>
  <c r="J218" i="1"/>
  <c r="K218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30" i="1"/>
  <c r="K230" i="1"/>
  <c r="J231" i="1"/>
  <c r="K231" i="1"/>
  <c r="J232" i="1"/>
  <c r="K232" i="1"/>
  <c r="J233" i="1"/>
  <c r="K233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5" i="1"/>
  <c r="K245" i="1"/>
  <c r="J246" i="1"/>
  <c r="K246" i="1"/>
  <c r="J247" i="1"/>
  <c r="K247" i="1"/>
  <c r="J249" i="1"/>
  <c r="K249" i="1"/>
  <c r="J250" i="1"/>
  <c r="K250" i="1"/>
  <c r="J252" i="1"/>
  <c r="K252" i="1"/>
  <c r="J253" i="1"/>
  <c r="K253" i="1"/>
  <c r="K254" i="1"/>
  <c r="J256" i="1"/>
  <c r="K256" i="1"/>
  <c r="J257" i="1"/>
  <c r="K257" i="1"/>
  <c r="J258" i="1"/>
  <c r="K258" i="1"/>
  <c r="J259" i="1"/>
  <c r="K259" i="1"/>
  <c r="N202" i="1"/>
  <c r="J194" i="1"/>
  <c r="K194" i="1"/>
  <c r="J178" i="1"/>
  <c r="K178" i="1"/>
  <c r="J163" i="1"/>
  <c r="K163" i="1"/>
  <c r="J150" i="1"/>
  <c r="K150" i="1"/>
  <c r="J147" i="1"/>
  <c r="K147" i="1"/>
  <c r="N136" i="1"/>
  <c r="J129" i="1"/>
  <c r="K129" i="1"/>
  <c r="J113" i="1"/>
  <c r="K113" i="1"/>
  <c r="J98" i="1"/>
  <c r="K98" i="1"/>
  <c r="J85" i="1"/>
  <c r="K85" i="1"/>
  <c r="N71" i="1"/>
  <c r="J64" i="1"/>
  <c r="K64" i="1"/>
  <c r="J55" i="1"/>
  <c r="J251" i="1" s="1"/>
  <c r="K55" i="1"/>
  <c r="J52" i="1"/>
  <c r="J248" i="1" s="1"/>
  <c r="K52" i="1"/>
  <c r="K248" i="1" s="1"/>
  <c r="J33" i="1"/>
  <c r="K33" i="1"/>
  <c r="J20" i="1"/>
  <c r="K20" i="1"/>
  <c r="J17" i="1"/>
  <c r="K17" i="1"/>
  <c r="Q230" i="1" l="1"/>
  <c r="S99" i="1"/>
  <c r="S103" i="1"/>
  <c r="S107" i="1"/>
  <c r="S238" i="1" s="1"/>
  <c r="S112" i="1"/>
  <c r="S83" i="1"/>
  <c r="S85" i="1" s="1"/>
  <c r="Q215" i="1"/>
  <c r="S139" i="1"/>
  <c r="S205" i="1" s="1"/>
  <c r="S148" i="1"/>
  <c r="S150" i="1" s="1"/>
  <c r="S43" i="1"/>
  <c r="S239" i="1" s="1"/>
  <c r="S237" i="1"/>
  <c r="S60" i="1"/>
  <c r="S256" i="1" s="1"/>
  <c r="Q257" i="1"/>
  <c r="S55" i="1"/>
  <c r="S251" i="1" s="1"/>
  <c r="Q250" i="1"/>
  <c r="O251" i="1"/>
  <c r="Q249" i="1"/>
  <c r="Q52" i="1"/>
  <c r="Q248" i="1" s="1"/>
  <c r="S50" i="1"/>
  <c r="S246" i="1" s="1"/>
  <c r="Q245" i="1"/>
  <c r="S47" i="1"/>
  <c r="Q222" i="1"/>
  <c r="S240" i="1"/>
  <c r="Q238" i="1"/>
  <c r="Q228" i="1"/>
  <c r="Q227" i="1"/>
  <c r="S29" i="1"/>
  <c r="S225" i="1" s="1"/>
  <c r="Q223" i="1"/>
  <c r="S25" i="1"/>
  <c r="S221" i="1" s="1"/>
  <c r="Q23" i="1"/>
  <c r="Q219" i="1" s="1"/>
  <c r="S23" i="1"/>
  <c r="S219" i="1" s="1"/>
  <c r="R64" i="1"/>
  <c r="R260" i="1" s="1"/>
  <c r="S39" i="1"/>
  <c r="S235" i="1" s="1"/>
  <c r="R232" i="1"/>
  <c r="S40" i="1"/>
  <c r="S233" i="1"/>
  <c r="S62" i="1"/>
  <c r="S258" i="1" s="1"/>
  <c r="R258" i="1"/>
  <c r="Q258" i="1"/>
  <c r="R236" i="1"/>
  <c r="R235" i="1"/>
  <c r="P244" i="1"/>
  <c r="R48" i="1"/>
  <c r="R59" i="1" s="1"/>
  <c r="Q218" i="1"/>
  <c r="Q207" i="1"/>
  <c r="S211" i="1"/>
  <c r="S206" i="1"/>
  <c r="O213" i="1"/>
  <c r="K251" i="1"/>
  <c r="S242" i="1"/>
  <c r="N111" i="1"/>
  <c r="O124" i="1"/>
  <c r="O130" i="1" s="1"/>
  <c r="Q236" i="1"/>
  <c r="S232" i="1"/>
  <c r="Q231" i="1"/>
  <c r="S231" i="1"/>
  <c r="O244" i="1"/>
  <c r="Q242" i="1"/>
  <c r="Q235" i="1"/>
  <c r="R238" i="1"/>
  <c r="R178" i="1"/>
  <c r="Q233" i="1"/>
  <c r="Q237" i="1"/>
  <c r="Q241" i="1"/>
  <c r="R231" i="1"/>
  <c r="S177" i="1"/>
  <c r="Q240" i="1"/>
  <c r="S168" i="1"/>
  <c r="S170" i="1"/>
  <c r="S236" i="1" s="1"/>
  <c r="R230" i="1"/>
  <c r="S142" i="1"/>
  <c r="S208" i="1" s="1"/>
  <c r="Q211" i="1"/>
  <c r="P213" i="1"/>
  <c r="S143" i="1"/>
  <c r="S209" i="1" s="1"/>
  <c r="Q206" i="1"/>
  <c r="S141" i="1"/>
  <c r="S207" i="1" s="1"/>
  <c r="R207" i="1"/>
  <c r="O189" i="1"/>
  <c r="O195" i="1" s="1"/>
  <c r="Q232" i="1"/>
  <c r="Q214" i="1"/>
  <c r="R214" i="1"/>
  <c r="P234" i="1"/>
  <c r="Q178" i="1"/>
  <c r="S154" i="1"/>
  <c r="R194" i="1"/>
  <c r="S157" i="1"/>
  <c r="S192" i="1"/>
  <c r="S194" i="1" s="1"/>
  <c r="Q147" i="1"/>
  <c r="R150" i="1"/>
  <c r="R189" i="1" s="1"/>
  <c r="R195" i="1" s="1"/>
  <c r="S164" i="1"/>
  <c r="R85" i="1"/>
  <c r="Q98" i="1"/>
  <c r="Q113" i="1"/>
  <c r="S89" i="1"/>
  <c r="S98" i="1" s="1"/>
  <c r="R113" i="1"/>
  <c r="S82" i="1"/>
  <c r="S127" i="1"/>
  <c r="S129" i="1" s="1"/>
  <c r="S63" i="1"/>
  <c r="S259" i="1" s="1"/>
  <c r="Q48" i="1"/>
  <c r="O59" i="1"/>
  <c r="P59" i="1"/>
  <c r="Q64" i="1"/>
  <c r="Q260" i="1" s="1"/>
  <c r="S9" i="1"/>
  <c r="S17" i="1" s="1"/>
  <c r="Q33" i="1"/>
  <c r="Q229" i="1" s="1"/>
  <c r="S18" i="1"/>
  <c r="S34" i="1"/>
  <c r="Q17" i="1"/>
  <c r="S49" i="1"/>
  <c r="Q55" i="1"/>
  <c r="Q251" i="1" s="1"/>
  <c r="J244" i="1"/>
  <c r="J260" i="1"/>
  <c r="K124" i="1"/>
  <c r="K130" i="1" s="1"/>
  <c r="K216" i="1"/>
  <c r="K189" i="1"/>
  <c r="J216" i="1"/>
  <c r="K229" i="1"/>
  <c r="N47" i="1"/>
  <c r="J213" i="1"/>
  <c r="J229" i="1"/>
  <c r="K244" i="1"/>
  <c r="K213" i="1"/>
  <c r="K59" i="1"/>
  <c r="J59" i="1"/>
  <c r="J124" i="1"/>
  <c r="J130" i="1" s="1"/>
  <c r="K260" i="1"/>
  <c r="J189" i="1"/>
  <c r="J195" i="1" s="1"/>
  <c r="K195" i="1"/>
  <c r="E62" i="1"/>
  <c r="S124" i="1" l="1"/>
  <c r="S130" i="1" s="1"/>
  <c r="S64" i="1"/>
  <c r="S260" i="1" s="1"/>
  <c r="S52" i="1"/>
  <c r="S248" i="1" s="1"/>
  <c r="S245" i="1"/>
  <c r="S33" i="1"/>
  <c r="S229" i="1" s="1"/>
  <c r="R65" i="1"/>
  <c r="Q213" i="1"/>
  <c r="R124" i="1"/>
  <c r="R130" i="1" s="1"/>
  <c r="R244" i="1"/>
  <c r="Q124" i="1"/>
  <c r="Q130" i="1" s="1"/>
  <c r="Q244" i="1"/>
  <c r="S230" i="1"/>
  <c r="R255" i="1"/>
  <c r="S147" i="1"/>
  <c r="S213" i="1" s="1"/>
  <c r="O65" i="1"/>
  <c r="O261" i="1" s="1"/>
  <c r="O255" i="1"/>
  <c r="S20" i="1"/>
  <c r="S214" i="1"/>
  <c r="P65" i="1"/>
  <c r="P261" i="1" s="1"/>
  <c r="P255" i="1"/>
  <c r="Q234" i="1"/>
  <c r="Q189" i="1"/>
  <c r="Q195" i="1" s="1"/>
  <c r="S163" i="1"/>
  <c r="Q59" i="1"/>
  <c r="K255" i="1"/>
  <c r="J255" i="1"/>
  <c r="J65" i="1"/>
  <c r="J261" i="1" s="1"/>
  <c r="K65" i="1"/>
  <c r="K261" i="1" s="1"/>
  <c r="B64" i="1"/>
  <c r="C64" i="1"/>
  <c r="E64" i="1"/>
  <c r="F64" i="1"/>
  <c r="B17" i="1"/>
  <c r="D79" i="1"/>
  <c r="G79" i="1"/>
  <c r="L79" i="1" s="1"/>
  <c r="H79" i="1"/>
  <c r="M79" i="1" s="1"/>
  <c r="D144" i="1"/>
  <c r="G144" i="1"/>
  <c r="L144" i="1" s="1"/>
  <c r="H144" i="1"/>
  <c r="M144" i="1" s="1"/>
  <c r="C129" i="1"/>
  <c r="E129" i="1"/>
  <c r="F129" i="1"/>
  <c r="B129" i="1"/>
  <c r="D128" i="1"/>
  <c r="G128" i="1"/>
  <c r="L128" i="1" s="1"/>
  <c r="H128" i="1"/>
  <c r="M128" i="1" s="1"/>
  <c r="D191" i="1"/>
  <c r="G191" i="1"/>
  <c r="L191" i="1" s="1"/>
  <c r="H191" i="1"/>
  <c r="M191" i="1" s="1"/>
  <c r="D192" i="1"/>
  <c r="G192" i="1"/>
  <c r="L192" i="1" s="1"/>
  <c r="H192" i="1"/>
  <c r="M192" i="1" s="1"/>
  <c r="D193" i="1"/>
  <c r="G193" i="1"/>
  <c r="L193" i="1" s="1"/>
  <c r="H193" i="1"/>
  <c r="M193" i="1" s="1"/>
  <c r="C194" i="1"/>
  <c r="E194" i="1"/>
  <c r="F194" i="1"/>
  <c r="B194" i="1"/>
  <c r="B259" i="1"/>
  <c r="C259" i="1"/>
  <c r="E259" i="1"/>
  <c r="F259" i="1"/>
  <c r="G63" i="1"/>
  <c r="H63" i="1"/>
  <c r="M63" i="1" s="1"/>
  <c r="D63" i="1"/>
  <c r="D14" i="1"/>
  <c r="D210" i="1" s="1"/>
  <c r="G14" i="1"/>
  <c r="H14" i="1"/>
  <c r="M14" i="1" s="1"/>
  <c r="B210" i="1"/>
  <c r="C210" i="1"/>
  <c r="E210" i="1"/>
  <c r="F210" i="1"/>
  <c r="E205" i="1"/>
  <c r="F205" i="1"/>
  <c r="E206" i="1"/>
  <c r="F206" i="1"/>
  <c r="E207" i="1"/>
  <c r="F207" i="1"/>
  <c r="E208" i="1"/>
  <c r="F208" i="1"/>
  <c r="E209" i="1"/>
  <c r="F209" i="1"/>
  <c r="E211" i="1"/>
  <c r="F211" i="1"/>
  <c r="E212" i="1"/>
  <c r="F212" i="1"/>
  <c r="E214" i="1"/>
  <c r="F214" i="1"/>
  <c r="E215" i="1"/>
  <c r="F215" i="1"/>
  <c r="E217" i="1"/>
  <c r="F217" i="1"/>
  <c r="E218" i="1"/>
  <c r="F218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30" i="1"/>
  <c r="F230" i="1"/>
  <c r="E231" i="1"/>
  <c r="F231" i="1"/>
  <c r="E232" i="1"/>
  <c r="F232" i="1"/>
  <c r="E233" i="1"/>
  <c r="F233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5" i="1"/>
  <c r="F245" i="1"/>
  <c r="E246" i="1"/>
  <c r="F246" i="1"/>
  <c r="E247" i="1"/>
  <c r="F247" i="1"/>
  <c r="E249" i="1"/>
  <c r="F249" i="1"/>
  <c r="E250" i="1"/>
  <c r="F250" i="1"/>
  <c r="E252" i="1"/>
  <c r="F252" i="1"/>
  <c r="E253" i="1"/>
  <c r="F253" i="1"/>
  <c r="E254" i="1"/>
  <c r="F254" i="1"/>
  <c r="E256" i="1"/>
  <c r="F256" i="1"/>
  <c r="E257" i="1"/>
  <c r="F257" i="1"/>
  <c r="E258" i="1"/>
  <c r="F258" i="1"/>
  <c r="A199" i="1"/>
  <c r="E185" i="1"/>
  <c r="F185" i="1"/>
  <c r="E182" i="1"/>
  <c r="F182" i="1"/>
  <c r="E178" i="1"/>
  <c r="F178" i="1"/>
  <c r="E163" i="1"/>
  <c r="F163" i="1"/>
  <c r="E153" i="1"/>
  <c r="F153" i="1"/>
  <c r="E150" i="1"/>
  <c r="F150" i="1"/>
  <c r="E147" i="1"/>
  <c r="F147" i="1"/>
  <c r="G139" i="1"/>
  <c r="L139" i="1" s="1"/>
  <c r="H139" i="1"/>
  <c r="M139" i="1" s="1"/>
  <c r="G140" i="1"/>
  <c r="L140" i="1" s="1"/>
  <c r="H140" i="1"/>
  <c r="M140" i="1" s="1"/>
  <c r="G141" i="1"/>
  <c r="L141" i="1" s="1"/>
  <c r="H141" i="1"/>
  <c r="M141" i="1" s="1"/>
  <c r="G142" i="1"/>
  <c r="L142" i="1" s="1"/>
  <c r="H142" i="1"/>
  <c r="M142" i="1" s="1"/>
  <c r="G143" i="1"/>
  <c r="L143" i="1" s="1"/>
  <c r="H143" i="1"/>
  <c r="M143" i="1" s="1"/>
  <c r="G145" i="1"/>
  <c r="L145" i="1" s="1"/>
  <c r="H145" i="1"/>
  <c r="M145" i="1" s="1"/>
  <c r="G146" i="1"/>
  <c r="L146" i="1" s="1"/>
  <c r="H146" i="1"/>
  <c r="M146" i="1" s="1"/>
  <c r="G148" i="1"/>
  <c r="L148" i="1" s="1"/>
  <c r="H148" i="1"/>
  <c r="G149" i="1"/>
  <c r="L149" i="1" s="1"/>
  <c r="H149" i="1"/>
  <c r="M149" i="1" s="1"/>
  <c r="G151" i="1"/>
  <c r="L151" i="1" s="1"/>
  <c r="H151" i="1"/>
  <c r="M151" i="1" s="1"/>
  <c r="G152" i="1"/>
  <c r="L152" i="1" s="1"/>
  <c r="H152" i="1"/>
  <c r="M152" i="1" s="1"/>
  <c r="G154" i="1"/>
  <c r="L154" i="1" s="1"/>
  <c r="H154" i="1"/>
  <c r="M154" i="1" s="1"/>
  <c r="G155" i="1"/>
  <c r="L155" i="1" s="1"/>
  <c r="H155" i="1"/>
  <c r="M155" i="1" s="1"/>
  <c r="G156" i="1"/>
  <c r="L156" i="1" s="1"/>
  <c r="H156" i="1"/>
  <c r="M156" i="1" s="1"/>
  <c r="G157" i="1"/>
  <c r="L157" i="1" s="1"/>
  <c r="H157" i="1"/>
  <c r="M157" i="1" s="1"/>
  <c r="G158" i="1"/>
  <c r="L158" i="1" s="1"/>
  <c r="H158" i="1"/>
  <c r="M158" i="1" s="1"/>
  <c r="G159" i="1"/>
  <c r="L159" i="1" s="1"/>
  <c r="H159" i="1"/>
  <c r="M159" i="1" s="1"/>
  <c r="G160" i="1"/>
  <c r="L160" i="1" s="1"/>
  <c r="H160" i="1"/>
  <c r="M160" i="1" s="1"/>
  <c r="G161" i="1"/>
  <c r="L161" i="1" s="1"/>
  <c r="H161" i="1"/>
  <c r="M161" i="1" s="1"/>
  <c r="G162" i="1"/>
  <c r="L162" i="1" s="1"/>
  <c r="H162" i="1"/>
  <c r="M162" i="1" s="1"/>
  <c r="G164" i="1"/>
  <c r="L164" i="1" s="1"/>
  <c r="H164" i="1"/>
  <c r="M164" i="1" s="1"/>
  <c r="G165" i="1"/>
  <c r="L165" i="1" s="1"/>
  <c r="H165" i="1"/>
  <c r="M165" i="1" s="1"/>
  <c r="G166" i="1"/>
  <c r="L166" i="1" s="1"/>
  <c r="H166" i="1"/>
  <c r="M166" i="1" s="1"/>
  <c r="G167" i="1"/>
  <c r="L167" i="1" s="1"/>
  <c r="H167" i="1"/>
  <c r="M167" i="1" s="1"/>
  <c r="G168" i="1"/>
  <c r="L168" i="1" s="1"/>
  <c r="H168" i="1"/>
  <c r="M168" i="1" s="1"/>
  <c r="G169" i="1"/>
  <c r="L169" i="1" s="1"/>
  <c r="H169" i="1"/>
  <c r="M169" i="1" s="1"/>
  <c r="G170" i="1"/>
  <c r="L170" i="1" s="1"/>
  <c r="H170" i="1"/>
  <c r="G171" i="1"/>
  <c r="L171" i="1" s="1"/>
  <c r="H171" i="1"/>
  <c r="M171" i="1" s="1"/>
  <c r="G172" i="1"/>
  <c r="L172" i="1" s="1"/>
  <c r="H172" i="1"/>
  <c r="M172" i="1" s="1"/>
  <c r="G173" i="1"/>
  <c r="L173" i="1" s="1"/>
  <c r="H173" i="1"/>
  <c r="M173" i="1" s="1"/>
  <c r="G174" i="1"/>
  <c r="L174" i="1" s="1"/>
  <c r="H174" i="1"/>
  <c r="M174" i="1" s="1"/>
  <c r="G175" i="1"/>
  <c r="L175" i="1" s="1"/>
  <c r="H175" i="1"/>
  <c r="M175" i="1" s="1"/>
  <c r="G177" i="1"/>
  <c r="L177" i="1" s="1"/>
  <c r="H177" i="1"/>
  <c r="M177" i="1" s="1"/>
  <c r="G179" i="1"/>
  <c r="L179" i="1" s="1"/>
  <c r="H179" i="1"/>
  <c r="M179" i="1" s="1"/>
  <c r="G180" i="1"/>
  <c r="L180" i="1" s="1"/>
  <c r="H180" i="1"/>
  <c r="M180" i="1" s="1"/>
  <c r="G181" i="1"/>
  <c r="L181" i="1" s="1"/>
  <c r="H181" i="1"/>
  <c r="M181" i="1" s="1"/>
  <c r="G183" i="1"/>
  <c r="L183" i="1" s="1"/>
  <c r="H183" i="1"/>
  <c r="M183" i="1" s="1"/>
  <c r="G184" i="1"/>
  <c r="L184" i="1" s="1"/>
  <c r="H184" i="1"/>
  <c r="M184" i="1" s="1"/>
  <c r="G186" i="1"/>
  <c r="L186" i="1" s="1"/>
  <c r="H186" i="1"/>
  <c r="M186" i="1" s="1"/>
  <c r="G187" i="1"/>
  <c r="L187" i="1" s="1"/>
  <c r="H187" i="1"/>
  <c r="M187" i="1" s="1"/>
  <c r="G190" i="1"/>
  <c r="L190" i="1" s="1"/>
  <c r="H190" i="1"/>
  <c r="M190" i="1" s="1"/>
  <c r="A133" i="1"/>
  <c r="A68" i="1"/>
  <c r="E113" i="1"/>
  <c r="F113" i="1"/>
  <c r="E98" i="1"/>
  <c r="F98" i="1"/>
  <c r="E88" i="1"/>
  <c r="F88" i="1"/>
  <c r="E85" i="1"/>
  <c r="F85" i="1"/>
  <c r="G75" i="1"/>
  <c r="L75" i="1" s="1"/>
  <c r="H75" i="1"/>
  <c r="M75" i="1" s="1"/>
  <c r="G76" i="1"/>
  <c r="L76" i="1" s="1"/>
  <c r="H76" i="1"/>
  <c r="M76" i="1" s="1"/>
  <c r="G77" i="1"/>
  <c r="L77" i="1" s="1"/>
  <c r="H77" i="1"/>
  <c r="M77" i="1" s="1"/>
  <c r="G78" i="1"/>
  <c r="L78" i="1" s="1"/>
  <c r="H78" i="1"/>
  <c r="M78" i="1" s="1"/>
  <c r="G80" i="1"/>
  <c r="L80" i="1" s="1"/>
  <c r="H80" i="1"/>
  <c r="M80" i="1" s="1"/>
  <c r="G81" i="1"/>
  <c r="L81" i="1" s="1"/>
  <c r="H81" i="1"/>
  <c r="M81" i="1" s="1"/>
  <c r="G83" i="1"/>
  <c r="H83" i="1"/>
  <c r="M83" i="1" s="1"/>
  <c r="M85" i="1" s="1"/>
  <c r="G84" i="1"/>
  <c r="L84" i="1" s="1"/>
  <c r="H84" i="1"/>
  <c r="M84" i="1" s="1"/>
  <c r="G86" i="1"/>
  <c r="L86" i="1" s="1"/>
  <c r="H86" i="1"/>
  <c r="M86" i="1" s="1"/>
  <c r="G87" i="1"/>
  <c r="L87" i="1" s="1"/>
  <c r="H87" i="1"/>
  <c r="M87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M93" i="1" s="1"/>
  <c r="G94" i="1"/>
  <c r="L94" i="1" s="1"/>
  <c r="H94" i="1"/>
  <c r="M94" i="1" s="1"/>
  <c r="G95" i="1"/>
  <c r="L95" i="1" s="1"/>
  <c r="H95" i="1"/>
  <c r="M95" i="1" s="1"/>
  <c r="G96" i="1"/>
  <c r="L96" i="1" s="1"/>
  <c r="H96" i="1"/>
  <c r="M96" i="1" s="1"/>
  <c r="G97" i="1"/>
  <c r="L97" i="1" s="1"/>
  <c r="H97" i="1"/>
  <c r="M97" i="1" s="1"/>
  <c r="G99" i="1"/>
  <c r="L99" i="1" s="1"/>
  <c r="H99" i="1"/>
  <c r="M99" i="1" s="1"/>
  <c r="G100" i="1"/>
  <c r="L100" i="1" s="1"/>
  <c r="H100" i="1"/>
  <c r="M100" i="1" s="1"/>
  <c r="G101" i="1"/>
  <c r="L101" i="1" s="1"/>
  <c r="H101" i="1"/>
  <c r="M101" i="1" s="1"/>
  <c r="G102" i="1"/>
  <c r="L102" i="1" s="1"/>
  <c r="H102" i="1"/>
  <c r="M102" i="1" s="1"/>
  <c r="G103" i="1"/>
  <c r="L103" i="1" s="1"/>
  <c r="H103" i="1"/>
  <c r="M103" i="1" s="1"/>
  <c r="G104" i="1"/>
  <c r="L104" i="1" s="1"/>
  <c r="H104" i="1"/>
  <c r="M104" i="1" s="1"/>
  <c r="G105" i="1"/>
  <c r="L105" i="1" s="1"/>
  <c r="H105" i="1"/>
  <c r="M105" i="1" s="1"/>
  <c r="G106" i="1"/>
  <c r="L106" i="1" s="1"/>
  <c r="H106" i="1"/>
  <c r="M106" i="1" s="1"/>
  <c r="G107" i="1"/>
  <c r="L107" i="1" s="1"/>
  <c r="H107" i="1"/>
  <c r="M107" i="1" s="1"/>
  <c r="G108" i="1"/>
  <c r="L108" i="1" s="1"/>
  <c r="H108" i="1"/>
  <c r="M108" i="1" s="1"/>
  <c r="G109" i="1"/>
  <c r="L109" i="1" s="1"/>
  <c r="H109" i="1"/>
  <c r="M109" i="1" s="1"/>
  <c r="G110" i="1"/>
  <c r="L110" i="1" s="1"/>
  <c r="H110" i="1"/>
  <c r="M110" i="1" s="1"/>
  <c r="G112" i="1"/>
  <c r="L112" i="1" s="1"/>
  <c r="H112" i="1"/>
  <c r="M112" i="1" s="1"/>
  <c r="G114" i="1"/>
  <c r="L114" i="1" s="1"/>
  <c r="H114" i="1"/>
  <c r="M114" i="1" s="1"/>
  <c r="G115" i="1"/>
  <c r="L115" i="1" s="1"/>
  <c r="H115" i="1"/>
  <c r="M115" i="1" s="1"/>
  <c r="G116" i="1"/>
  <c r="L116" i="1" s="1"/>
  <c r="H116" i="1"/>
  <c r="M116" i="1" s="1"/>
  <c r="G118" i="1"/>
  <c r="L118" i="1" s="1"/>
  <c r="H118" i="1"/>
  <c r="M118" i="1" s="1"/>
  <c r="G119" i="1"/>
  <c r="L119" i="1" s="1"/>
  <c r="H119" i="1"/>
  <c r="G121" i="1"/>
  <c r="L121" i="1" s="1"/>
  <c r="H121" i="1"/>
  <c r="M121" i="1" s="1"/>
  <c r="G122" i="1"/>
  <c r="L122" i="1" s="1"/>
  <c r="H122" i="1"/>
  <c r="M122" i="1" s="1"/>
  <c r="G125" i="1"/>
  <c r="L125" i="1" s="1"/>
  <c r="H125" i="1"/>
  <c r="M125" i="1" s="1"/>
  <c r="G126" i="1"/>
  <c r="L126" i="1" s="1"/>
  <c r="H126" i="1"/>
  <c r="M126" i="1" s="1"/>
  <c r="G127" i="1"/>
  <c r="H127" i="1"/>
  <c r="M127" i="1" s="1"/>
  <c r="H74" i="1"/>
  <c r="M74" i="1" s="1"/>
  <c r="G74" i="1"/>
  <c r="L74" i="1" s="1"/>
  <c r="I202" i="1"/>
  <c r="D202" i="1"/>
  <c r="I136" i="1"/>
  <c r="D136" i="1"/>
  <c r="E55" i="1"/>
  <c r="F55" i="1"/>
  <c r="E52" i="1"/>
  <c r="F52" i="1"/>
  <c r="E33" i="1"/>
  <c r="F33" i="1"/>
  <c r="E20" i="1"/>
  <c r="F20" i="1"/>
  <c r="G19" i="1"/>
  <c r="L19" i="1" s="1"/>
  <c r="H19" i="1"/>
  <c r="M19" i="1" s="1"/>
  <c r="G21" i="1"/>
  <c r="L21" i="1" s="1"/>
  <c r="H21" i="1"/>
  <c r="M21" i="1" s="1"/>
  <c r="G22" i="1"/>
  <c r="L22" i="1" s="1"/>
  <c r="H22" i="1"/>
  <c r="M22" i="1" s="1"/>
  <c r="G24" i="1"/>
  <c r="L24" i="1" s="1"/>
  <c r="H24" i="1"/>
  <c r="M24" i="1" s="1"/>
  <c r="G25" i="1"/>
  <c r="L25" i="1" s="1"/>
  <c r="H25" i="1"/>
  <c r="M25" i="1" s="1"/>
  <c r="G26" i="1"/>
  <c r="L26" i="1" s="1"/>
  <c r="H26" i="1"/>
  <c r="M26" i="1" s="1"/>
  <c r="G27" i="1"/>
  <c r="L27" i="1" s="1"/>
  <c r="H27" i="1"/>
  <c r="M27" i="1" s="1"/>
  <c r="G28" i="1"/>
  <c r="L28" i="1" s="1"/>
  <c r="H28" i="1"/>
  <c r="M28" i="1" s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4" i="1"/>
  <c r="H34" i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G38" i="1"/>
  <c r="L38" i="1" s="1"/>
  <c r="H38" i="1"/>
  <c r="M38" i="1" s="1"/>
  <c r="G39" i="1"/>
  <c r="L39" i="1" s="1"/>
  <c r="H39" i="1"/>
  <c r="M39" i="1" s="1"/>
  <c r="G40" i="1"/>
  <c r="L40" i="1" s="1"/>
  <c r="H40" i="1"/>
  <c r="M40" i="1" s="1"/>
  <c r="G41" i="1"/>
  <c r="L41" i="1" s="1"/>
  <c r="H41" i="1"/>
  <c r="M41" i="1" s="1"/>
  <c r="G42" i="1"/>
  <c r="L42" i="1" s="1"/>
  <c r="H42" i="1"/>
  <c r="M42" i="1" s="1"/>
  <c r="G43" i="1"/>
  <c r="L43" i="1" s="1"/>
  <c r="H43" i="1"/>
  <c r="M43" i="1" s="1"/>
  <c r="G44" i="1"/>
  <c r="L44" i="1" s="1"/>
  <c r="H44" i="1"/>
  <c r="M44" i="1" s="1"/>
  <c r="G45" i="1"/>
  <c r="L45" i="1" s="1"/>
  <c r="H45" i="1"/>
  <c r="M45" i="1" s="1"/>
  <c r="G46" i="1"/>
  <c r="H46" i="1"/>
  <c r="G49" i="1"/>
  <c r="L49" i="1" s="1"/>
  <c r="H49" i="1"/>
  <c r="M49" i="1" s="1"/>
  <c r="G50" i="1"/>
  <c r="L50" i="1" s="1"/>
  <c r="H50" i="1"/>
  <c r="M50" i="1" s="1"/>
  <c r="G51" i="1"/>
  <c r="L51" i="1" s="1"/>
  <c r="H51" i="1"/>
  <c r="M51" i="1" s="1"/>
  <c r="G53" i="1"/>
  <c r="L53" i="1" s="1"/>
  <c r="H53" i="1"/>
  <c r="M53" i="1" s="1"/>
  <c r="G54" i="1"/>
  <c r="L54" i="1" s="1"/>
  <c r="H54" i="1"/>
  <c r="M54" i="1" s="1"/>
  <c r="G56" i="1"/>
  <c r="L56" i="1" s="1"/>
  <c r="H56" i="1"/>
  <c r="M56" i="1" s="1"/>
  <c r="G57" i="1"/>
  <c r="L57" i="1" s="1"/>
  <c r="H57" i="1"/>
  <c r="M57" i="1" s="1"/>
  <c r="G60" i="1"/>
  <c r="L60" i="1" s="1"/>
  <c r="H60" i="1"/>
  <c r="M60" i="1" s="1"/>
  <c r="G61" i="1"/>
  <c r="L61" i="1" s="1"/>
  <c r="H61" i="1"/>
  <c r="M61" i="1" s="1"/>
  <c r="G62" i="1"/>
  <c r="L62" i="1" s="1"/>
  <c r="H62" i="1"/>
  <c r="H18" i="1"/>
  <c r="M18" i="1" s="1"/>
  <c r="G18" i="1"/>
  <c r="E17" i="1"/>
  <c r="F17" i="1"/>
  <c r="G10" i="1"/>
  <c r="L10" i="1" s="1"/>
  <c r="H10" i="1"/>
  <c r="M10" i="1" s="1"/>
  <c r="G11" i="1"/>
  <c r="L11" i="1" s="1"/>
  <c r="H11" i="1"/>
  <c r="M11" i="1" s="1"/>
  <c r="G12" i="1"/>
  <c r="L12" i="1" s="1"/>
  <c r="H12" i="1"/>
  <c r="M12" i="1" s="1"/>
  <c r="G13" i="1"/>
  <c r="L13" i="1" s="1"/>
  <c r="H13" i="1"/>
  <c r="M13" i="1" s="1"/>
  <c r="G15" i="1"/>
  <c r="L15" i="1" s="1"/>
  <c r="H15" i="1"/>
  <c r="M15" i="1" s="1"/>
  <c r="G16" i="1"/>
  <c r="L16" i="1" s="1"/>
  <c r="H16" i="1"/>
  <c r="M16" i="1" s="1"/>
  <c r="H9" i="1"/>
  <c r="M9" i="1" s="1"/>
  <c r="G9" i="1"/>
  <c r="L9" i="1" s="1"/>
  <c r="I71" i="1"/>
  <c r="D71" i="1"/>
  <c r="D77" i="1"/>
  <c r="D78" i="1"/>
  <c r="D80" i="1"/>
  <c r="D142" i="1"/>
  <c r="D143" i="1"/>
  <c r="D145" i="1"/>
  <c r="C211" i="1"/>
  <c r="B211" i="1"/>
  <c r="D15" i="1"/>
  <c r="D12" i="1"/>
  <c r="C208" i="1"/>
  <c r="B208" i="1"/>
  <c r="D13" i="1"/>
  <c r="B23" i="1"/>
  <c r="D84" i="1"/>
  <c r="D32" i="1"/>
  <c r="D61" i="1"/>
  <c r="D62" i="1"/>
  <c r="D126" i="1"/>
  <c r="D127" i="1"/>
  <c r="C257" i="1"/>
  <c r="B257" i="1"/>
  <c r="B223" i="1"/>
  <c r="B33" i="1"/>
  <c r="B20" i="1"/>
  <c r="B52" i="1"/>
  <c r="B55" i="1"/>
  <c r="B58" i="1"/>
  <c r="C258" i="1"/>
  <c r="B258" i="1"/>
  <c r="C239" i="1"/>
  <c r="D43" i="1"/>
  <c r="D239" i="1" s="1"/>
  <c r="B239" i="1"/>
  <c r="C228" i="1"/>
  <c r="D162" i="1"/>
  <c r="D97" i="1"/>
  <c r="B228" i="1"/>
  <c r="C163" i="1"/>
  <c r="D154" i="1"/>
  <c r="D155" i="1"/>
  <c r="D156" i="1"/>
  <c r="D157" i="1"/>
  <c r="D158" i="1"/>
  <c r="D159" i="1"/>
  <c r="D160" i="1"/>
  <c r="D161" i="1"/>
  <c r="B163" i="1"/>
  <c r="C98" i="1"/>
  <c r="D89" i="1"/>
  <c r="D90" i="1"/>
  <c r="D91" i="1"/>
  <c r="D92" i="1"/>
  <c r="D93" i="1"/>
  <c r="D94" i="1"/>
  <c r="D95" i="1"/>
  <c r="D96" i="1"/>
  <c r="B98" i="1"/>
  <c r="C33" i="1"/>
  <c r="D27" i="1"/>
  <c r="D24" i="1"/>
  <c r="D25" i="1"/>
  <c r="D26" i="1"/>
  <c r="D28" i="1"/>
  <c r="D29" i="1"/>
  <c r="D30" i="1"/>
  <c r="D31" i="1"/>
  <c r="B231" i="1"/>
  <c r="B215" i="1"/>
  <c r="D19" i="1"/>
  <c r="D149" i="1"/>
  <c r="C215" i="1"/>
  <c r="C147" i="1"/>
  <c r="C150" i="1"/>
  <c r="C153" i="1"/>
  <c r="C178" i="1"/>
  <c r="C182" i="1"/>
  <c r="C185" i="1"/>
  <c r="C188" i="1"/>
  <c r="H188" i="1" s="1"/>
  <c r="M188" i="1" s="1"/>
  <c r="D139" i="1"/>
  <c r="D140" i="1"/>
  <c r="D141" i="1"/>
  <c r="D146" i="1"/>
  <c r="D148" i="1"/>
  <c r="D150" i="1" s="1"/>
  <c r="D151" i="1"/>
  <c r="D152" i="1"/>
  <c r="D164" i="1"/>
  <c r="D165" i="1"/>
  <c r="D166" i="1"/>
  <c r="D167" i="1"/>
  <c r="D169" i="1"/>
  <c r="D170" i="1"/>
  <c r="D172" i="1"/>
  <c r="D174" i="1"/>
  <c r="D175" i="1"/>
  <c r="D177" i="1"/>
  <c r="D179" i="1"/>
  <c r="D180" i="1"/>
  <c r="D181" i="1"/>
  <c r="D183" i="1"/>
  <c r="D184" i="1"/>
  <c r="D186" i="1"/>
  <c r="D187" i="1"/>
  <c r="D190" i="1"/>
  <c r="B147" i="1"/>
  <c r="B150" i="1"/>
  <c r="B153" i="1"/>
  <c r="B178" i="1"/>
  <c r="B182" i="1"/>
  <c r="B185" i="1"/>
  <c r="B188" i="1"/>
  <c r="G188" i="1" s="1"/>
  <c r="L188" i="1" s="1"/>
  <c r="N188" i="1" s="1"/>
  <c r="C82" i="1"/>
  <c r="H82" i="1" s="1"/>
  <c r="M82" i="1" s="1"/>
  <c r="C85" i="1"/>
  <c r="C88" i="1"/>
  <c r="C113" i="1"/>
  <c r="C117" i="1"/>
  <c r="C120" i="1"/>
  <c r="C123" i="1"/>
  <c r="H123" i="1" s="1"/>
  <c r="M123" i="1" s="1"/>
  <c r="D74" i="1"/>
  <c r="D75" i="1"/>
  <c r="D76" i="1"/>
  <c r="D81" i="1"/>
  <c r="D83" i="1"/>
  <c r="D85" i="1" s="1"/>
  <c r="D86" i="1"/>
  <c r="D87" i="1"/>
  <c r="D99" i="1"/>
  <c r="D100" i="1"/>
  <c r="D101" i="1"/>
  <c r="D102" i="1"/>
  <c r="D104" i="1"/>
  <c r="D105" i="1"/>
  <c r="D107" i="1"/>
  <c r="D109" i="1"/>
  <c r="D110" i="1"/>
  <c r="D112" i="1"/>
  <c r="D114" i="1"/>
  <c r="D115" i="1"/>
  <c r="D116" i="1"/>
  <c r="D118" i="1"/>
  <c r="D119" i="1"/>
  <c r="D121" i="1"/>
  <c r="D122" i="1"/>
  <c r="D125" i="1"/>
  <c r="B82" i="1"/>
  <c r="G82" i="1" s="1"/>
  <c r="L82" i="1" s="1"/>
  <c r="B85" i="1"/>
  <c r="B88" i="1"/>
  <c r="B113" i="1"/>
  <c r="B117" i="1"/>
  <c r="B120" i="1"/>
  <c r="B123" i="1"/>
  <c r="G123" i="1" s="1"/>
  <c r="L123" i="1" s="1"/>
  <c r="N123" i="1" s="1"/>
  <c r="D106" i="1"/>
  <c r="C17" i="1"/>
  <c r="C20" i="1"/>
  <c r="C52" i="1"/>
  <c r="C55" i="1"/>
  <c r="D9" i="1"/>
  <c r="D10" i="1"/>
  <c r="D11" i="1"/>
  <c r="D16" i="1"/>
  <c r="D18" i="1"/>
  <c r="D20" i="1" s="1"/>
  <c r="D21" i="1"/>
  <c r="D22" i="1"/>
  <c r="D34" i="1"/>
  <c r="D35" i="1"/>
  <c r="D36" i="1"/>
  <c r="D37" i="1"/>
  <c r="D39" i="1"/>
  <c r="D40" i="1"/>
  <c r="D42" i="1"/>
  <c r="D44" i="1"/>
  <c r="D45" i="1"/>
  <c r="D46" i="1"/>
  <c r="D242" i="1" s="1"/>
  <c r="D49" i="1"/>
  <c r="D50" i="1"/>
  <c r="D51" i="1"/>
  <c r="D53" i="1"/>
  <c r="D54" i="1"/>
  <c r="D56" i="1"/>
  <c r="D57" i="1"/>
  <c r="D60" i="1"/>
  <c r="D41" i="1"/>
  <c r="C237" i="1"/>
  <c r="B237" i="1"/>
  <c r="D234" i="1"/>
  <c r="E234" i="1" s="1"/>
  <c r="F234" i="1" s="1"/>
  <c r="D168" i="1"/>
  <c r="D103" i="1"/>
  <c r="D38" i="1"/>
  <c r="B206" i="1"/>
  <c r="C206" i="1"/>
  <c r="C207" i="1"/>
  <c r="C209" i="1"/>
  <c r="C212" i="1"/>
  <c r="C214" i="1"/>
  <c r="C217" i="1"/>
  <c r="C218" i="1"/>
  <c r="C220" i="1"/>
  <c r="C221" i="1"/>
  <c r="C222" i="1"/>
  <c r="C223" i="1"/>
  <c r="C224" i="1"/>
  <c r="C225" i="1"/>
  <c r="C226" i="1"/>
  <c r="C227" i="1"/>
  <c r="C230" i="1"/>
  <c r="C231" i="1"/>
  <c r="C232" i="1"/>
  <c r="C233" i="1"/>
  <c r="C235" i="1"/>
  <c r="C236" i="1"/>
  <c r="C238" i="1"/>
  <c r="C240" i="1"/>
  <c r="C241" i="1"/>
  <c r="C245" i="1"/>
  <c r="C246" i="1"/>
  <c r="C247" i="1"/>
  <c r="C249" i="1"/>
  <c r="C250" i="1"/>
  <c r="C252" i="1"/>
  <c r="C253" i="1"/>
  <c r="C256" i="1"/>
  <c r="C205" i="1"/>
  <c r="B207" i="1"/>
  <c r="B209" i="1"/>
  <c r="B212" i="1"/>
  <c r="B214" i="1"/>
  <c r="B217" i="1"/>
  <c r="B218" i="1"/>
  <c r="B220" i="1"/>
  <c r="B221" i="1"/>
  <c r="B222" i="1"/>
  <c r="B224" i="1"/>
  <c r="B225" i="1"/>
  <c r="B226" i="1"/>
  <c r="B227" i="1"/>
  <c r="B230" i="1"/>
  <c r="B232" i="1"/>
  <c r="B233" i="1"/>
  <c r="B235" i="1"/>
  <c r="B236" i="1"/>
  <c r="B238" i="1"/>
  <c r="B240" i="1"/>
  <c r="B241" i="1"/>
  <c r="B245" i="1"/>
  <c r="B246" i="1"/>
  <c r="B247" i="1"/>
  <c r="B249" i="1"/>
  <c r="B250" i="1"/>
  <c r="B252" i="1"/>
  <c r="B253" i="1"/>
  <c r="B256" i="1"/>
  <c r="B205" i="1"/>
  <c r="R261" i="1" l="1"/>
  <c r="S216" i="1"/>
  <c r="S189" i="1"/>
  <c r="S195" i="1" s="1"/>
  <c r="Q65" i="1"/>
  <c r="Q261" i="1" s="1"/>
  <c r="Q255" i="1"/>
  <c r="S59" i="1"/>
  <c r="S65" i="1" s="1"/>
  <c r="S234" i="1"/>
  <c r="R234" i="1"/>
  <c r="I193" i="1"/>
  <c r="I192" i="1"/>
  <c r="I191" i="1"/>
  <c r="C260" i="1"/>
  <c r="M46" i="1"/>
  <c r="M242" i="1" s="1"/>
  <c r="H242" i="1"/>
  <c r="L46" i="1"/>
  <c r="L242" i="1" s="1"/>
  <c r="G242" i="1"/>
  <c r="I144" i="1"/>
  <c r="I79" i="1"/>
  <c r="M194" i="1"/>
  <c r="D64" i="1"/>
  <c r="D259" i="1"/>
  <c r="N74" i="1"/>
  <c r="N126" i="1"/>
  <c r="N122" i="1"/>
  <c r="N114" i="1"/>
  <c r="N97" i="1"/>
  <c r="N93" i="1"/>
  <c r="N77" i="1"/>
  <c r="N183" i="1"/>
  <c r="N174" i="1"/>
  <c r="N168" i="1"/>
  <c r="N146" i="1"/>
  <c r="M259" i="1"/>
  <c r="D194" i="1"/>
  <c r="L34" i="1"/>
  <c r="L48" i="1" s="1"/>
  <c r="G48" i="1"/>
  <c r="N128" i="1"/>
  <c r="D48" i="1"/>
  <c r="M254" i="1"/>
  <c r="M34" i="1"/>
  <c r="M48" i="1" s="1"/>
  <c r="H48" i="1"/>
  <c r="D129" i="1"/>
  <c r="M211" i="1"/>
  <c r="M208" i="1"/>
  <c r="M206" i="1"/>
  <c r="M257" i="1"/>
  <c r="M253" i="1"/>
  <c r="M247" i="1"/>
  <c r="M241" i="1"/>
  <c r="M239" i="1"/>
  <c r="M237" i="1"/>
  <c r="M235" i="1"/>
  <c r="M233" i="1"/>
  <c r="M231" i="1"/>
  <c r="M228" i="1"/>
  <c r="M226" i="1"/>
  <c r="M224" i="1"/>
  <c r="M222" i="1"/>
  <c r="M217" i="1"/>
  <c r="N118" i="1"/>
  <c r="N109" i="1"/>
  <c r="N105" i="1"/>
  <c r="N101" i="1"/>
  <c r="N81" i="1"/>
  <c r="N187" i="1"/>
  <c r="N179" i="1"/>
  <c r="N162" i="1"/>
  <c r="N158" i="1"/>
  <c r="N142" i="1"/>
  <c r="H259" i="1"/>
  <c r="L205" i="1"/>
  <c r="N9" i="1"/>
  <c r="G20" i="1"/>
  <c r="L18" i="1"/>
  <c r="M52" i="1"/>
  <c r="M245" i="1"/>
  <c r="M220" i="1"/>
  <c r="M33" i="1"/>
  <c r="I119" i="1"/>
  <c r="M119" i="1"/>
  <c r="M250" i="1" s="1"/>
  <c r="N89" i="1"/>
  <c r="M98" i="1"/>
  <c r="I170" i="1"/>
  <c r="M170" i="1"/>
  <c r="M178" i="1" s="1"/>
  <c r="M147" i="1"/>
  <c r="L254" i="1"/>
  <c r="N254" i="1"/>
  <c r="M205" i="1"/>
  <c r="M17" i="1"/>
  <c r="N15" i="1"/>
  <c r="L211" i="1"/>
  <c r="N12" i="1"/>
  <c r="L208" i="1"/>
  <c r="L206" i="1"/>
  <c r="N10" i="1"/>
  <c r="M20" i="1"/>
  <c r="N61" i="1"/>
  <c r="L257" i="1"/>
  <c r="N57" i="1"/>
  <c r="L253" i="1"/>
  <c r="L250" i="1"/>
  <c r="N54" i="1"/>
  <c r="L247" i="1"/>
  <c r="N51" i="1"/>
  <c r="N49" i="1"/>
  <c r="L245" i="1"/>
  <c r="L52" i="1"/>
  <c r="L241" i="1"/>
  <c r="N45" i="1"/>
  <c r="N43" i="1"/>
  <c r="L239" i="1"/>
  <c r="L237" i="1"/>
  <c r="N41" i="1"/>
  <c r="N39" i="1"/>
  <c r="L235" i="1"/>
  <c r="L233" i="1"/>
  <c r="N37" i="1"/>
  <c r="N35" i="1"/>
  <c r="L231" i="1"/>
  <c r="N32" i="1"/>
  <c r="L228" i="1"/>
  <c r="L226" i="1"/>
  <c r="N30" i="1"/>
  <c r="N28" i="1"/>
  <c r="L224" i="1"/>
  <c r="L222" i="1"/>
  <c r="N26" i="1"/>
  <c r="N24" i="1"/>
  <c r="L220" i="1"/>
  <c r="L33" i="1"/>
  <c r="L217" i="1"/>
  <c r="N21" i="1"/>
  <c r="N116" i="1"/>
  <c r="N110" i="1"/>
  <c r="N108" i="1"/>
  <c r="N106" i="1"/>
  <c r="N104" i="1"/>
  <c r="N102" i="1"/>
  <c r="N100" i="1"/>
  <c r="N95" i="1"/>
  <c r="N91" i="1"/>
  <c r="L98" i="1"/>
  <c r="N86" i="1"/>
  <c r="G85" i="1"/>
  <c r="L83" i="1"/>
  <c r="N80" i="1"/>
  <c r="N75" i="1"/>
  <c r="N190" i="1"/>
  <c r="L194" i="1"/>
  <c r="N186" i="1"/>
  <c r="N180" i="1"/>
  <c r="N177" i="1"/>
  <c r="N172" i="1"/>
  <c r="N166" i="1"/>
  <c r="N164" i="1"/>
  <c r="L178" i="1"/>
  <c r="N161" i="1"/>
  <c r="N159" i="1"/>
  <c r="N157" i="1"/>
  <c r="N155" i="1"/>
  <c r="N152" i="1"/>
  <c r="N149" i="1"/>
  <c r="N143" i="1"/>
  <c r="N141" i="1"/>
  <c r="N139" i="1"/>
  <c r="L147" i="1"/>
  <c r="G210" i="1"/>
  <c r="L14" i="1"/>
  <c r="L17" i="1" s="1"/>
  <c r="G259" i="1"/>
  <c r="L63" i="1"/>
  <c r="H194" i="1"/>
  <c r="N82" i="1"/>
  <c r="M212" i="1"/>
  <c r="M209" i="1"/>
  <c r="M207" i="1"/>
  <c r="H64" i="1"/>
  <c r="M62" i="1"/>
  <c r="M258" i="1" s="1"/>
  <c r="M256" i="1"/>
  <c r="M252" i="1"/>
  <c r="M249" i="1"/>
  <c r="M55" i="1"/>
  <c r="M246" i="1"/>
  <c r="M240" i="1"/>
  <c r="M238" i="1"/>
  <c r="M232" i="1"/>
  <c r="M227" i="1"/>
  <c r="M225" i="1"/>
  <c r="M223" i="1"/>
  <c r="M221" i="1"/>
  <c r="M218" i="1"/>
  <c r="M215" i="1"/>
  <c r="M129" i="1"/>
  <c r="M113" i="1"/>
  <c r="N154" i="1"/>
  <c r="M163" i="1"/>
  <c r="H150" i="1"/>
  <c r="M148" i="1"/>
  <c r="M150" i="1" s="1"/>
  <c r="N16" i="1"/>
  <c r="L212" i="1"/>
  <c r="L209" i="1"/>
  <c r="N13" i="1"/>
  <c r="N11" i="1"/>
  <c r="L207" i="1"/>
  <c r="N60" i="1"/>
  <c r="L256" i="1"/>
  <c r="N56" i="1"/>
  <c r="L252" i="1"/>
  <c r="N53" i="1"/>
  <c r="L249" i="1"/>
  <c r="L55" i="1"/>
  <c r="L246" i="1"/>
  <c r="N50" i="1"/>
  <c r="N46" i="1"/>
  <c r="N242" i="1" s="1"/>
  <c r="N44" i="1"/>
  <c r="L240" i="1"/>
  <c r="L238" i="1"/>
  <c r="N42" i="1"/>
  <c r="N40" i="1"/>
  <c r="L236" i="1"/>
  <c r="N38" i="1"/>
  <c r="N36" i="1"/>
  <c r="L232" i="1"/>
  <c r="N31" i="1"/>
  <c r="L227" i="1"/>
  <c r="L225" i="1"/>
  <c r="N29" i="1"/>
  <c r="N27" i="1"/>
  <c r="L223" i="1"/>
  <c r="L221" i="1"/>
  <c r="N25" i="1"/>
  <c r="L218" i="1"/>
  <c r="N22" i="1"/>
  <c r="N19" i="1"/>
  <c r="L215" i="1"/>
  <c r="G129" i="1"/>
  <c r="L127" i="1"/>
  <c r="N127" i="1" s="1"/>
  <c r="N125" i="1"/>
  <c r="N121" i="1"/>
  <c r="N115" i="1"/>
  <c r="N112" i="1"/>
  <c r="N107" i="1"/>
  <c r="N103" i="1"/>
  <c r="N99" i="1"/>
  <c r="L113" i="1"/>
  <c r="N96" i="1"/>
  <c r="N94" i="1"/>
  <c r="N92" i="1"/>
  <c r="N90" i="1"/>
  <c r="N87" i="1"/>
  <c r="N84" i="1"/>
  <c r="N78" i="1"/>
  <c r="N76" i="1"/>
  <c r="N184" i="1"/>
  <c r="N181" i="1"/>
  <c r="N175" i="1"/>
  <c r="N173" i="1"/>
  <c r="N171" i="1"/>
  <c r="N169" i="1"/>
  <c r="N167" i="1"/>
  <c r="N165" i="1"/>
  <c r="N160" i="1"/>
  <c r="N156" i="1"/>
  <c r="L163" i="1"/>
  <c r="N151" i="1"/>
  <c r="L150" i="1"/>
  <c r="N145" i="1"/>
  <c r="N140" i="1"/>
  <c r="I128" i="1"/>
  <c r="N144" i="1"/>
  <c r="N79" i="1"/>
  <c r="M210" i="1"/>
  <c r="N193" i="1"/>
  <c r="N192" i="1"/>
  <c r="N191" i="1"/>
  <c r="H129" i="1"/>
  <c r="G64" i="1"/>
  <c r="G194" i="1"/>
  <c r="H210" i="1"/>
  <c r="F244" i="1"/>
  <c r="F251" i="1"/>
  <c r="I116" i="1"/>
  <c r="I38" i="1"/>
  <c r="I175" i="1"/>
  <c r="D205" i="1"/>
  <c r="I63" i="1"/>
  <c r="D206" i="1"/>
  <c r="C251" i="1"/>
  <c r="I159" i="1"/>
  <c r="D232" i="1"/>
  <c r="B216" i="1"/>
  <c r="H153" i="1"/>
  <c r="M153" i="1" s="1"/>
  <c r="I107" i="1"/>
  <c r="I103" i="1"/>
  <c r="I78" i="1"/>
  <c r="D246" i="1"/>
  <c r="D218" i="1"/>
  <c r="D224" i="1"/>
  <c r="D226" i="1"/>
  <c r="D258" i="1"/>
  <c r="G252" i="1"/>
  <c r="G249" i="1"/>
  <c r="I14" i="1"/>
  <c r="I210" i="1" s="1"/>
  <c r="D185" i="1"/>
  <c r="C189" i="1"/>
  <c r="C195" i="1" s="1"/>
  <c r="I127" i="1"/>
  <c r="H257" i="1"/>
  <c r="G240" i="1"/>
  <c r="H239" i="1"/>
  <c r="H235" i="1"/>
  <c r="G232" i="1"/>
  <c r="G230" i="1"/>
  <c r="G225" i="1"/>
  <c r="G221" i="1"/>
  <c r="I22" i="1"/>
  <c r="E244" i="1"/>
  <c r="E251" i="1"/>
  <c r="I171" i="1"/>
  <c r="I169" i="1"/>
  <c r="I167" i="1"/>
  <c r="I165" i="1"/>
  <c r="I160" i="1"/>
  <c r="H205" i="1"/>
  <c r="I15" i="1"/>
  <c r="G257" i="1"/>
  <c r="I57" i="1"/>
  <c r="G250" i="1"/>
  <c r="I49" i="1"/>
  <c r="G241" i="1"/>
  <c r="G239" i="1"/>
  <c r="H233" i="1"/>
  <c r="H228" i="1"/>
  <c r="H226" i="1"/>
  <c r="F248" i="1"/>
  <c r="I95" i="1"/>
  <c r="I180" i="1"/>
  <c r="I177" i="1"/>
  <c r="C254" i="1"/>
  <c r="D207" i="1"/>
  <c r="B248" i="1"/>
  <c r="D220" i="1"/>
  <c r="B59" i="1"/>
  <c r="B65" i="1" s="1"/>
  <c r="H209" i="1"/>
  <c r="H207" i="1"/>
  <c r="H252" i="1"/>
  <c r="H249" i="1"/>
  <c r="I50" i="1"/>
  <c r="H240" i="1"/>
  <c r="G222" i="1"/>
  <c r="E229" i="1"/>
  <c r="E248" i="1"/>
  <c r="I121" i="1"/>
  <c r="I94" i="1"/>
  <c r="I179" i="1"/>
  <c r="I141" i="1"/>
  <c r="H147" i="1"/>
  <c r="D233" i="1"/>
  <c r="C244" i="1"/>
  <c r="D235" i="1"/>
  <c r="D230" i="1"/>
  <c r="D212" i="1"/>
  <c r="D182" i="1"/>
  <c r="D248" i="1" s="1"/>
  <c r="D153" i="1"/>
  <c r="D227" i="1"/>
  <c r="I24" i="1"/>
  <c r="H217" i="1"/>
  <c r="I87" i="1"/>
  <c r="I84" i="1"/>
  <c r="I184" i="1"/>
  <c r="I181" i="1"/>
  <c r="I172" i="1"/>
  <c r="I166" i="1"/>
  <c r="H227" i="1"/>
  <c r="G224" i="1"/>
  <c r="G153" i="1"/>
  <c r="L153" i="1" s="1"/>
  <c r="D52" i="1"/>
  <c r="B124" i="1"/>
  <c r="D147" i="1"/>
  <c r="C229" i="1"/>
  <c r="D221" i="1"/>
  <c r="D223" i="1"/>
  <c r="H211" i="1"/>
  <c r="H225" i="1"/>
  <c r="G178" i="1"/>
  <c r="B213" i="1"/>
  <c r="D55" i="1"/>
  <c r="D236" i="1"/>
  <c r="D211" i="1"/>
  <c r="D208" i="1"/>
  <c r="G208" i="1"/>
  <c r="H214" i="1"/>
  <c r="G237" i="1"/>
  <c r="I39" i="1"/>
  <c r="I30" i="1"/>
  <c r="H218" i="1"/>
  <c r="H215" i="1"/>
  <c r="I118" i="1"/>
  <c r="G228" i="1"/>
  <c r="D178" i="1"/>
  <c r="D245" i="1"/>
  <c r="D247" i="1"/>
  <c r="D123" i="1"/>
  <c r="B189" i="1"/>
  <c r="B195" i="1" s="1"/>
  <c r="H238" i="1"/>
  <c r="G233" i="1"/>
  <c r="I126" i="1"/>
  <c r="I93" i="1"/>
  <c r="I148" i="1"/>
  <c r="I150" i="1" s="1"/>
  <c r="I140" i="1"/>
  <c r="D231" i="1"/>
  <c r="D216" i="1"/>
  <c r="D238" i="1"/>
  <c r="D113" i="1"/>
  <c r="D88" i="1"/>
  <c r="D241" i="1"/>
  <c r="E59" i="1"/>
  <c r="E65" i="1" s="1"/>
  <c r="G258" i="1"/>
  <c r="I44" i="1"/>
  <c r="I34" i="1"/>
  <c r="I26" i="1"/>
  <c r="F229" i="1"/>
  <c r="F260" i="1"/>
  <c r="I108" i="1"/>
  <c r="I101" i="1"/>
  <c r="I96" i="1"/>
  <c r="H223" i="1"/>
  <c r="I90" i="1"/>
  <c r="G88" i="1"/>
  <c r="L88" i="1" s="1"/>
  <c r="I76" i="1"/>
  <c r="F124" i="1"/>
  <c r="F130" i="1" s="1"/>
  <c r="I155" i="1"/>
  <c r="I152" i="1"/>
  <c r="E189" i="1"/>
  <c r="E195" i="1" s="1"/>
  <c r="D209" i="1"/>
  <c r="D217" i="1"/>
  <c r="C124" i="1"/>
  <c r="C130" i="1" s="1"/>
  <c r="I188" i="1"/>
  <c r="D215" i="1"/>
  <c r="H212" i="1"/>
  <c r="H236" i="1"/>
  <c r="I35" i="1"/>
  <c r="I27" i="1"/>
  <c r="E219" i="1"/>
  <c r="I91" i="1"/>
  <c r="I142" i="1"/>
  <c r="D237" i="1"/>
  <c r="D240" i="1"/>
  <c r="D249" i="1"/>
  <c r="C248" i="1"/>
  <c r="D188" i="1"/>
  <c r="D222" i="1"/>
  <c r="D225" i="1"/>
  <c r="D228" i="1"/>
  <c r="B244" i="1"/>
  <c r="G205" i="1"/>
  <c r="H247" i="1"/>
  <c r="G218" i="1"/>
  <c r="E260" i="1"/>
  <c r="I102" i="1"/>
  <c r="H231" i="1"/>
  <c r="I80" i="1"/>
  <c r="I77" i="1"/>
  <c r="I187" i="1"/>
  <c r="I158" i="1"/>
  <c r="H222" i="1"/>
  <c r="I151" i="1"/>
  <c r="I143" i="1"/>
  <c r="G220" i="1"/>
  <c r="I51" i="1"/>
  <c r="G247" i="1"/>
  <c r="H20" i="1"/>
  <c r="G113" i="1"/>
  <c r="I99" i="1"/>
  <c r="G253" i="1"/>
  <c r="D33" i="1"/>
  <c r="D256" i="1"/>
  <c r="D250" i="1"/>
  <c r="D17" i="1"/>
  <c r="C219" i="1"/>
  <c r="D214" i="1"/>
  <c r="B219" i="1"/>
  <c r="F59" i="1"/>
  <c r="F65" i="1" s="1"/>
  <c r="F213" i="1"/>
  <c r="I25" i="1"/>
  <c r="H221" i="1"/>
  <c r="G217" i="1"/>
  <c r="H55" i="1"/>
  <c r="I125" i="1"/>
  <c r="I104" i="1"/>
  <c r="G235" i="1"/>
  <c r="I92" i="1"/>
  <c r="H98" i="1"/>
  <c r="I154" i="1"/>
  <c r="H163" i="1"/>
  <c r="I149" i="1"/>
  <c r="G215" i="1"/>
  <c r="G163" i="1"/>
  <c r="F216" i="1"/>
  <c r="C59" i="1"/>
  <c r="C65" i="1" s="1"/>
  <c r="D98" i="1"/>
  <c r="B254" i="1"/>
  <c r="C216" i="1"/>
  <c r="D82" i="1"/>
  <c r="I82" i="1"/>
  <c r="D163" i="1"/>
  <c r="G254" i="1"/>
  <c r="D257" i="1"/>
  <c r="G212" i="1"/>
  <c r="G209" i="1"/>
  <c r="I11" i="1"/>
  <c r="I60" i="1"/>
  <c r="G256" i="1"/>
  <c r="G52" i="1"/>
  <c r="I112" i="1"/>
  <c r="I109" i="1"/>
  <c r="I100" i="1"/>
  <c r="H178" i="1"/>
  <c r="I156" i="1"/>
  <c r="H256" i="1"/>
  <c r="G245" i="1"/>
  <c r="D253" i="1"/>
  <c r="C213" i="1"/>
  <c r="D252" i="1"/>
  <c r="H254" i="1"/>
  <c r="B251" i="1"/>
  <c r="B229" i="1"/>
  <c r="H253" i="1"/>
  <c r="H250" i="1"/>
  <c r="H245" i="1"/>
  <c r="H52" i="1"/>
  <c r="I45" i="1"/>
  <c r="H241" i="1"/>
  <c r="G226" i="1"/>
  <c r="H220" i="1"/>
  <c r="E216" i="1"/>
  <c r="H85" i="1"/>
  <c r="I83" i="1"/>
  <c r="I85" i="1" s="1"/>
  <c r="E124" i="1"/>
  <c r="E130" i="1" s="1"/>
  <c r="I183" i="1"/>
  <c r="H185" i="1"/>
  <c r="M185" i="1" s="1"/>
  <c r="G182" i="1"/>
  <c r="L182" i="1" s="1"/>
  <c r="I168" i="1"/>
  <c r="G147" i="1"/>
  <c r="F189" i="1"/>
  <c r="F195" i="1" s="1"/>
  <c r="H182" i="1"/>
  <c r="M182" i="1" s="1"/>
  <c r="G231" i="1"/>
  <c r="H230" i="1"/>
  <c r="G227" i="1"/>
  <c r="G223" i="1"/>
  <c r="I123" i="1"/>
  <c r="H208" i="1"/>
  <c r="H206" i="1"/>
  <c r="I18" i="1"/>
  <c r="G214" i="1"/>
  <c r="G246" i="1"/>
  <c r="I46" i="1"/>
  <c r="I242" i="1" s="1"/>
  <c r="I42" i="1"/>
  <c r="G238" i="1"/>
  <c r="I40" i="1"/>
  <c r="H232" i="1"/>
  <c r="I32" i="1"/>
  <c r="H224" i="1"/>
  <c r="F219" i="1"/>
  <c r="I122" i="1"/>
  <c r="H113" i="1"/>
  <c r="I89" i="1"/>
  <c r="G98" i="1"/>
  <c r="I86" i="1"/>
  <c r="I75" i="1"/>
  <c r="H88" i="1"/>
  <c r="M88" i="1" s="1"/>
  <c r="I186" i="1"/>
  <c r="G185" i="1"/>
  <c r="L185" i="1" s="1"/>
  <c r="I146" i="1"/>
  <c r="G236" i="1"/>
  <c r="I61" i="1"/>
  <c r="I56" i="1"/>
  <c r="I53" i="1"/>
  <c r="I43" i="1"/>
  <c r="I41" i="1"/>
  <c r="I36" i="1"/>
  <c r="I28" i="1"/>
  <c r="I19" i="1"/>
  <c r="H33" i="1"/>
  <c r="G55" i="1"/>
  <c r="I74" i="1"/>
  <c r="I114" i="1"/>
  <c r="I110" i="1"/>
  <c r="I105" i="1"/>
  <c r="I97" i="1"/>
  <c r="I81" i="1"/>
  <c r="I190" i="1"/>
  <c r="I173" i="1"/>
  <c r="I164" i="1"/>
  <c r="I161" i="1"/>
  <c r="I139" i="1"/>
  <c r="G150" i="1"/>
  <c r="H246" i="1"/>
  <c r="H237" i="1"/>
  <c r="I62" i="1"/>
  <c r="I54" i="1"/>
  <c r="I37" i="1"/>
  <c r="I31" i="1"/>
  <c r="I29" i="1"/>
  <c r="I21" i="1"/>
  <c r="G33" i="1"/>
  <c r="I115" i="1"/>
  <c r="I106" i="1"/>
  <c r="I174" i="1"/>
  <c r="I162" i="1"/>
  <c r="I157" i="1"/>
  <c r="I145" i="1"/>
  <c r="H258" i="1"/>
  <c r="I13" i="1"/>
  <c r="I10" i="1"/>
  <c r="G211" i="1"/>
  <c r="I16" i="1"/>
  <c r="H17" i="1"/>
  <c r="I12" i="1"/>
  <c r="G207" i="1"/>
  <c r="G206" i="1"/>
  <c r="I9" i="1"/>
  <c r="G17" i="1"/>
  <c r="E213" i="1"/>
  <c r="G234" i="1"/>
  <c r="S261" i="1" l="1"/>
  <c r="S255" i="1"/>
  <c r="I194" i="1"/>
  <c r="I64" i="1"/>
  <c r="N34" i="1"/>
  <c r="N230" i="1" s="1"/>
  <c r="M230" i="1"/>
  <c r="L230" i="1"/>
  <c r="D260" i="1"/>
  <c r="I227" i="1"/>
  <c r="N228" i="1"/>
  <c r="D244" i="1"/>
  <c r="N221" i="1"/>
  <c r="N48" i="1"/>
  <c r="I246" i="1"/>
  <c r="M124" i="1"/>
  <c r="M130" i="1" s="1"/>
  <c r="N148" i="1"/>
  <c r="N150" i="1" s="1"/>
  <c r="H260" i="1"/>
  <c r="N119" i="1"/>
  <c r="N250" i="1" s="1"/>
  <c r="M219" i="1"/>
  <c r="N88" i="1"/>
  <c r="I129" i="1"/>
  <c r="I260" i="1" s="1"/>
  <c r="N218" i="1"/>
  <c r="N240" i="1"/>
  <c r="M236" i="1"/>
  <c r="N224" i="1"/>
  <c r="M214" i="1"/>
  <c r="I48" i="1"/>
  <c r="I259" i="1"/>
  <c r="N113" i="1"/>
  <c r="N227" i="1"/>
  <c r="N207" i="1"/>
  <c r="N212" i="1"/>
  <c r="N170" i="1"/>
  <c r="N236" i="1" s="1"/>
  <c r="N253" i="1"/>
  <c r="M216" i="1"/>
  <c r="N208" i="1"/>
  <c r="N182" i="1"/>
  <c r="N246" i="1"/>
  <c r="N249" i="1"/>
  <c r="N55" i="1"/>
  <c r="N194" i="1"/>
  <c r="N233" i="1"/>
  <c r="N237" i="1"/>
  <c r="N241" i="1"/>
  <c r="N245" i="1"/>
  <c r="N52" i="1"/>
  <c r="N257" i="1"/>
  <c r="N211" i="1"/>
  <c r="L219" i="1"/>
  <c r="N223" i="1"/>
  <c r="N256" i="1"/>
  <c r="L259" i="1"/>
  <c r="N63" i="1"/>
  <c r="N259" i="1" s="1"/>
  <c r="L189" i="1"/>
  <c r="L195" i="1" s="1"/>
  <c r="N217" i="1"/>
  <c r="N220" i="1"/>
  <c r="N33" i="1"/>
  <c r="N247" i="1"/>
  <c r="M213" i="1"/>
  <c r="M59" i="1"/>
  <c r="M189" i="1"/>
  <c r="M195" i="1" s="1"/>
  <c r="M248" i="1"/>
  <c r="N205" i="1"/>
  <c r="I233" i="1"/>
  <c r="L129" i="1"/>
  <c r="N225" i="1"/>
  <c r="N232" i="1"/>
  <c r="N238" i="1"/>
  <c r="L251" i="1"/>
  <c r="N252" i="1"/>
  <c r="N62" i="1"/>
  <c r="N258" i="1" s="1"/>
  <c r="N209" i="1"/>
  <c r="N163" i="1"/>
  <c r="M64" i="1"/>
  <c r="N147" i="1"/>
  <c r="N222" i="1"/>
  <c r="N226" i="1"/>
  <c r="L248" i="1"/>
  <c r="M229" i="1"/>
  <c r="L213" i="1"/>
  <c r="G216" i="1"/>
  <c r="N185" i="1"/>
  <c r="N153" i="1"/>
  <c r="N129" i="1"/>
  <c r="N215" i="1"/>
  <c r="L244" i="1"/>
  <c r="L64" i="1"/>
  <c r="L258" i="1"/>
  <c r="M244" i="1"/>
  <c r="M251" i="1"/>
  <c r="L210" i="1"/>
  <c r="N14" i="1"/>
  <c r="N210" i="1" s="1"/>
  <c r="N83" i="1"/>
  <c r="N85" i="1" s="1"/>
  <c r="L85" i="1"/>
  <c r="L124" i="1" s="1"/>
  <c r="L229" i="1"/>
  <c r="N231" i="1"/>
  <c r="N235" i="1"/>
  <c r="N239" i="1"/>
  <c r="N206" i="1"/>
  <c r="N98" i="1"/>
  <c r="L214" i="1"/>
  <c r="N18" i="1"/>
  <c r="L20" i="1"/>
  <c r="L59" i="1" s="1"/>
  <c r="I258" i="1"/>
  <c r="I238" i="1"/>
  <c r="I222" i="1"/>
  <c r="I215" i="1"/>
  <c r="H219" i="1"/>
  <c r="I236" i="1"/>
  <c r="I223" i="1"/>
  <c r="I239" i="1"/>
  <c r="G244" i="1"/>
  <c r="I240" i="1"/>
  <c r="F255" i="1"/>
  <c r="I98" i="1"/>
  <c r="I209" i="1"/>
  <c r="G251" i="1"/>
  <c r="H189" i="1"/>
  <c r="H195" i="1" s="1"/>
  <c r="I235" i="1"/>
  <c r="I178" i="1"/>
  <c r="I225" i="1"/>
  <c r="I226" i="1"/>
  <c r="I182" i="1"/>
  <c r="I218" i="1"/>
  <c r="I224" i="1"/>
  <c r="D251" i="1"/>
  <c r="I247" i="1"/>
  <c r="I250" i="1"/>
  <c r="I153" i="1"/>
  <c r="I212" i="1"/>
  <c r="G219" i="1"/>
  <c r="I232" i="1"/>
  <c r="I88" i="1"/>
  <c r="I185" i="1"/>
  <c r="G124" i="1"/>
  <c r="G130" i="1" s="1"/>
  <c r="I253" i="1"/>
  <c r="I231" i="1"/>
  <c r="D189" i="1"/>
  <c r="D195" i="1" s="1"/>
  <c r="D219" i="1"/>
  <c r="F261" i="1"/>
  <c r="B255" i="1"/>
  <c r="D254" i="1"/>
  <c r="D124" i="1"/>
  <c r="D130" i="1" s="1"/>
  <c r="I163" i="1"/>
  <c r="H251" i="1"/>
  <c r="I208" i="1"/>
  <c r="E255" i="1"/>
  <c r="I211" i="1"/>
  <c r="H229" i="1"/>
  <c r="I257" i="1"/>
  <c r="G189" i="1"/>
  <c r="G195" i="1" s="1"/>
  <c r="H244" i="1"/>
  <c r="G248" i="1"/>
  <c r="I207" i="1"/>
  <c r="I147" i="1"/>
  <c r="I237" i="1"/>
  <c r="I256" i="1"/>
  <c r="I113" i="1"/>
  <c r="I230" i="1"/>
  <c r="I220" i="1"/>
  <c r="H124" i="1"/>
  <c r="H130" i="1" s="1"/>
  <c r="I221" i="1"/>
  <c r="I33" i="1"/>
  <c r="D229" i="1"/>
  <c r="G229" i="1"/>
  <c r="I249" i="1"/>
  <c r="I55" i="1"/>
  <c r="I20" i="1"/>
  <c r="I216" i="1" s="1"/>
  <c r="I214" i="1"/>
  <c r="I241" i="1"/>
  <c r="I254" i="1"/>
  <c r="C261" i="1"/>
  <c r="C255" i="1"/>
  <c r="D59" i="1"/>
  <c r="D65" i="1" s="1"/>
  <c r="D213" i="1"/>
  <c r="I245" i="1"/>
  <c r="E261" i="1"/>
  <c r="I206" i="1"/>
  <c r="I217" i="1"/>
  <c r="I252" i="1"/>
  <c r="I228" i="1"/>
  <c r="H248" i="1"/>
  <c r="G260" i="1"/>
  <c r="H216" i="1"/>
  <c r="I52" i="1"/>
  <c r="H59" i="1"/>
  <c r="H65" i="1" s="1"/>
  <c r="H213" i="1"/>
  <c r="I205" i="1"/>
  <c r="I17" i="1"/>
  <c r="G59" i="1"/>
  <c r="G65" i="1" s="1"/>
  <c r="G213" i="1"/>
  <c r="H234" i="1"/>
  <c r="N178" i="1" l="1"/>
  <c r="N244" i="1" s="1"/>
  <c r="N124" i="1"/>
  <c r="N130" i="1" s="1"/>
  <c r="L260" i="1"/>
  <c r="N64" i="1"/>
  <c r="N260" i="1" s="1"/>
  <c r="N251" i="1"/>
  <c r="N214" i="1"/>
  <c r="N20" i="1"/>
  <c r="N216" i="1" s="1"/>
  <c r="L255" i="1"/>
  <c r="L65" i="1"/>
  <c r="M65" i="1"/>
  <c r="M261" i="1" s="1"/>
  <c r="M260" i="1"/>
  <c r="N248" i="1"/>
  <c r="L130" i="1"/>
  <c r="N229" i="1"/>
  <c r="N219" i="1"/>
  <c r="I234" i="1"/>
  <c r="J234" i="1" s="1"/>
  <c r="N189" i="1"/>
  <c r="N195" i="1" s="1"/>
  <c r="M255" i="1"/>
  <c r="L216" i="1"/>
  <c r="N17" i="1"/>
  <c r="I124" i="1"/>
  <c r="I130" i="1" s="1"/>
  <c r="I244" i="1"/>
  <c r="I248" i="1"/>
  <c r="I251" i="1"/>
  <c r="I229" i="1"/>
  <c r="I219" i="1"/>
  <c r="I189" i="1"/>
  <c r="I195" i="1" s="1"/>
  <c r="D255" i="1"/>
  <c r="D261" i="1"/>
  <c r="H255" i="1"/>
  <c r="H261" i="1"/>
  <c r="I59" i="1"/>
  <c r="I65" i="1" s="1"/>
  <c r="I213" i="1"/>
  <c r="G261" i="1"/>
  <c r="G255" i="1"/>
  <c r="N59" i="1" l="1"/>
  <c r="N213" i="1"/>
  <c r="L234" i="1"/>
  <c r="L261" i="1"/>
  <c r="K234" i="1"/>
  <c r="I255" i="1"/>
  <c r="I261" i="1"/>
  <c r="M234" i="1" l="1"/>
  <c r="N234" i="1" s="1"/>
  <c r="N255" i="1"/>
  <c r="N65" i="1"/>
  <c r="N261" i="1" s="1"/>
  <c r="B130" i="1"/>
  <c r="B261" i="1" s="1"/>
  <c r="B260" i="1"/>
</calcChain>
</file>

<file path=xl/sharedStrings.xml><?xml version="1.0" encoding="utf-8"?>
<sst xmlns="http://schemas.openxmlformats.org/spreadsheetml/2006/main" count="360" uniqueCount="110">
  <si>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</si>
  <si>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</si>
  <si>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</si>
  <si>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</si>
  <si>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</si>
  <si>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</si>
  <si>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</si>
  <si>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</si>
  <si>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</si>
  <si>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</si>
  <si>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</si>
  <si>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</si>
  <si>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</si>
  <si>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</si>
  <si>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</si>
  <si>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</si>
  <si>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</si>
  <si>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</si>
  <si>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</si>
  <si>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</si>
  <si>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</si>
  <si>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</si>
  <si>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</si>
  <si>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</si>
  <si>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</si>
  <si>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</si>
  <si>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</si>
  <si>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</si>
  <si>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</si>
  <si>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</si>
  <si>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</si>
  <si>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</si>
  <si>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</si>
  <si>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</si>
  <si>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</si>
  <si>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</si>
  <si>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</si>
  <si>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</si>
  <si>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</si>
  <si>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</si>
  <si>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</si>
  <si>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</si>
  <si>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</si>
  <si>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</si>
  <si>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</si>
  <si>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</si>
  <si>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</si>
  <si>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</si>
  <si>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</si>
  <si>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Előző év költségvetési maradványának igénybevétele</t>
  </si>
  <si>
    <t>Egyéb közatalmi bevételek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</si>
  <si>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</si>
  <si>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</si>
  <si>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</si>
  <si>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</si>
  <si>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</si>
  <si>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</si>
  <si>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</si>
  <si>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2024. évi tervezett bevételek ÖNKORMÁNYZAT</t>
  </si>
  <si>
    <t>2024. évi tervezett bevételek GAZDASÁGI SZERVEZETTEL NEM RENDELKEZŐ INTÉZMÉNYEK</t>
  </si>
  <si>
    <t>2024. évi tervezett bevételek GAZDASÁGI SZERVEZETTEL RENDELKEZŐ INTÉZMÉNYEK</t>
  </si>
  <si>
    <t>2024. évi tervezett bevételek KOMÁROM VÁROS ÖSSZESEN</t>
  </si>
  <si>
    <t>1/2024.(I.24.) önk.rendelet eredeti ei.</t>
  </si>
  <si>
    <t>Javasolt módosítás</t>
  </si>
  <si>
    <t>2024. évi módosított bevételek ÖNKORMÁNYZAT</t>
  </si>
  <si>
    <t>2024. évi módosított bevételek GAZDASÁGI SZERVEZETTEL NEM RENDELKEZŐ INTÉZMÉNYEK</t>
  </si>
  <si>
    <t>2024. évi módosított bevételek GAZDASÁGI SZERVEZETTEL RENDELKEZŐ INTÉZMÉNYEK</t>
  </si>
  <si>
    <t>Komárom Város 2024. évi tervezett bevételeinek módosítása</t>
  </si>
  <si>
    <t>2024. évi módosított bevételek KOMÁROM VÁROS ÖSSZESEN</t>
  </si>
  <si>
    <t>Települési önkorm múzeális feladatainak támogatása</t>
  </si>
  <si>
    <t>Államháztartáson belüli megelőlegezések</t>
  </si>
  <si>
    <t>5/2024.(VI.26.) önk.rendelet mód. ei.</t>
  </si>
  <si>
    <t>09111</t>
  </si>
  <si>
    <t>09112</t>
  </si>
  <si>
    <t>09114</t>
  </si>
  <si>
    <t>09115</t>
  </si>
  <si>
    <t>09116</t>
  </si>
  <si>
    <t>091131</t>
  </si>
  <si>
    <t>091132</t>
  </si>
  <si>
    <t>0916</t>
  </si>
  <si>
    <t>0925</t>
  </si>
  <si>
    <t>09311</t>
  </si>
  <si>
    <t>0934</t>
  </si>
  <si>
    <t>09351</t>
  </si>
  <si>
    <t>0936</t>
  </si>
  <si>
    <t>09402</t>
  </si>
  <si>
    <t>09403</t>
  </si>
  <si>
    <t>09404</t>
  </si>
  <si>
    <t>09405</t>
  </si>
  <si>
    <t>09406</t>
  </si>
  <si>
    <t>09407</t>
  </si>
  <si>
    <t>09408</t>
  </si>
  <si>
    <t>Egyéb pénzügyi műveletek bevételei</t>
  </si>
  <si>
    <t>09409</t>
  </si>
  <si>
    <t>09410</t>
  </si>
  <si>
    <t>09411</t>
  </si>
  <si>
    <t>Biztosító által fizetett kártérítések</t>
  </si>
  <si>
    <t>0952</t>
  </si>
  <si>
    <t>0964</t>
  </si>
  <si>
    <t>0965</t>
  </si>
  <si>
    <t>098112</t>
  </si>
  <si>
    <t>098131</t>
  </si>
  <si>
    <t>0984</t>
  </si>
  <si>
    <t xml:space="preserve"> </t>
  </si>
  <si>
    <t>=</t>
  </si>
  <si>
    <t xml:space="preserve">  tájékoztató adat: értékesített tárgyi eszköz immat javak fizetett áfá-ja</t>
  </si>
  <si>
    <t xml:space="preserve">  ebből részesedés után kapott osztalék</t>
  </si>
  <si>
    <t xml:space="preserve">  tájékoztató adat: felhalmozási kiadáshoz kapcsolódó áfa visszatérülés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</si>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</sst>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i/>
      <sz val="10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9" fillId="0" borderId="0" applyFont="0" applyFill="0" applyBorder="0" applyAlignment="0" applyProtection="0"/>
  </cellStyleXfs>
  <cellXfs count="63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3" fontId="10" fillId="0" borderId="1" xfId="0" applyNumberFormat="1" applyFont="1" applyBorder="1"/>
    <xf numFmtId="0" fontId="8" fillId="0" borderId="1" xfId="0" applyFont="1" applyBorder="1"/>
    <xf numFmtId="3" fontId="10" fillId="0" borderId="7" xfId="0" applyNumberFormat="1" applyFont="1" applyBorder="1"/>
    <xf numFmtId="0" fontId="17" fillId="0" borderId="1" xfId="0" applyFont="1" applyBorder="1"/>
    <xf numFmtId="3" fontId="18" fillId="0" borderId="1" xfId="0" applyNumberFormat="1" applyFont="1" applyBorder="1"/>
    <xf numFmtId="3" fontId="17" fillId="0" borderId="1" xfId="0" applyNumberFormat="1" applyFont="1" applyBorder="1"/>
    <xf numFmtId="49" fontId="0" fillId="0" borderId="0" xfId="0" applyNumberFormat="1"/>
    <xf numFmtId="3" fontId="0" fillId="0" borderId="15" xfId="0" applyNumberFormat="1" applyBorder="1"/>
    <xf numFmtId="3" fontId="0" fillId="0" borderId="0" xfId="0" applyNumberFormat="1"/>
    <xf numFmtId="164" fontId="1" fillId="0" borderId="1" xfId="2" applyNumberFormat="1" applyFont="1" applyBorder="1"/>
    <xf numFmtId="3" fontId="20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3">
    <cellStyle name="Ezres" xfId="2" builtinId="3"/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1"/>
  <sheetViews>
    <sheetView tabSelected="1" zoomScaleNormal="100" workbookViewId="0">
      <selection activeCell="S6" sqref="S6:S7"/>
    </sheetView>
  </sheetViews>
  <sheetFormatPr defaultRowHeight="12.75" x14ac:dyDescent="0.2"/>
  <cols>
    <col min="1" max="1" width="56.28515625" customWidth="1"/>
    <col min="2" max="2" width="13.7109375" customWidth="1"/>
    <col min="3" max="3" width="9.140625" customWidth="1"/>
    <col min="4" max="4" width="13" customWidth="1"/>
    <col min="5" max="6" width="0" hidden="1" customWidth="1"/>
    <col min="7" max="7" width="12.7109375" hidden="1" customWidth="1"/>
    <col min="8" max="8" width="13.140625" hidden="1" customWidth="1"/>
    <col min="9" max="9" width="13.28515625" hidden="1" customWidth="1"/>
    <col min="10" max="11" width="0" hidden="1" customWidth="1"/>
    <col min="12" max="12" width="12.85546875" customWidth="1"/>
    <col min="13" max="13" width="10.140625" customWidth="1"/>
    <col min="14" max="14" width="12.85546875" customWidth="1"/>
    <col min="15" max="15" width="13" customWidth="1"/>
    <col min="16" max="16" width="9.85546875" customWidth="1"/>
    <col min="17" max="17" width="15.5703125" customWidth="1"/>
    <col min="18" max="18" width="11" customWidth="1"/>
    <col min="19" max="19" width="13.28515625" customWidth="1"/>
    <col min="20" max="28" width="0" hidden="1" customWidth="1"/>
  </cols>
  <sheetData>
    <row r="1" spans="1:20" x14ac:dyDescent="0.2">
      <c r="D1" s="10"/>
    </row>
    <row r="2" spans="1:20" x14ac:dyDescent="0.2">
      <c r="O2" s="10"/>
      <c r="P2" s="10"/>
      <c r="Q2" s="10"/>
      <c r="R2" s="10"/>
      <c r="S2" s="10" t="s">
        <v>8</v>
      </c>
    </row>
    <row r="3" spans="1:20" x14ac:dyDescent="0.2">
      <c r="A3" s="50" t="s">
        <v>67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20" x14ac:dyDescent="0.2">
      <c r="O4" s="11"/>
      <c r="P4" s="11"/>
      <c r="Q4" s="11"/>
      <c r="R4" s="11"/>
      <c r="S4" s="11" t="s">
        <v>7</v>
      </c>
    </row>
    <row r="5" spans="1:20" ht="19.5" customHeight="1" x14ac:dyDescent="0.2">
      <c r="A5" s="60"/>
      <c r="B5" s="53" t="s">
        <v>58</v>
      </c>
      <c r="C5" s="54"/>
      <c r="D5" s="55"/>
      <c r="E5" s="51" t="s">
        <v>63</v>
      </c>
      <c r="F5" s="52"/>
      <c r="G5" s="53" t="s">
        <v>64</v>
      </c>
      <c r="H5" s="54"/>
      <c r="I5" s="55"/>
      <c r="J5" s="51" t="s">
        <v>63</v>
      </c>
      <c r="K5" s="52"/>
      <c r="L5" s="53" t="s">
        <v>64</v>
      </c>
      <c r="M5" s="54"/>
      <c r="N5" s="55"/>
      <c r="O5" s="51" t="s">
        <v>63</v>
      </c>
      <c r="P5" s="52"/>
      <c r="Q5" s="53" t="s">
        <v>64</v>
      </c>
      <c r="R5" s="54"/>
      <c r="S5" s="55"/>
    </row>
    <row r="6" spans="1:20" ht="12.75" customHeight="1" x14ac:dyDescent="0.2">
      <c r="A6" s="61"/>
      <c r="B6" s="56" t="s">
        <v>5</v>
      </c>
      <c r="C6" s="56" t="s">
        <v>6</v>
      </c>
      <c r="D6" s="56" t="s">
        <v>62</v>
      </c>
      <c r="E6" s="56" t="s">
        <v>5</v>
      </c>
      <c r="F6" s="56" t="s">
        <v>6</v>
      </c>
      <c r="G6" s="56" t="s">
        <v>5</v>
      </c>
      <c r="H6" s="56" t="s">
        <v>6</v>
      </c>
      <c r="I6" s="56" t="s">
        <v>71</v>
      </c>
      <c r="J6" s="56" t="s">
        <v>5</v>
      </c>
      <c r="K6" s="56" t="s">
        <v>6</v>
      </c>
      <c r="L6" s="56" t="s">
        <v>5</v>
      </c>
      <c r="M6" s="56" t="s">
        <v>6</v>
      </c>
      <c r="N6" s="56" t="s">
        <v>108</v>
      </c>
      <c r="O6" s="56" t="s">
        <v>5</v>
      </c>
      <c r="P6" s="56" t="s">
        <v>6</v>
      </c>
      <c r="Q6" s="56" t="s">
        <v>5</v>
      </c>
      <c r="R6" s="56" t="s">
        <v>6</v>
      </c>
      <c r="S6" s="56" t="s">
        <v>109</v>
      </c>
    </row>
    <row r="7" spans="1:20" ht="37.5" customHeight="1" x14ac:dyDescent="0.2">
      <c r="A7" s="62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x14ac:dyDescent="0.2">
      <c r="A9" s="21" t="s">
        <v>10</v>
      </c>
      <c r="B9" s="6">
        <v>452594</v>
      </c>
      <c r="C9" s="6"/>
      <c r="D9" s="3">
        <f t="shared" ref="D9:D16" si="0">SUM(B9:C9)</f>
        <v>452594</v>
      </c>
      <c r="E9" s="6">
        <v>25720</v>
      </c>
      <c r="F9" s="6"/>
      <c r="G9" s="39">
        <f>+B9+E9</f>
        <v>478314</v>
      </c>
      <c r="H9" s="39">
        <f>+C9+F9</f>
        <v>0</v>
      </c>
      <c r="I9" s="39">
        <f>+G9+H9</f>
        <v>478314</v>
      </c>
      <c r="J9" s="7"/>
      <c r="K9" s="2"/>
      <c r="L9" s="3">
        <f>+G9+J9</f>
        <v>478314</v>
      </c>
      <c r="M9" s="3">
        <f>+H9+K9</f>
        <v>0</v>
      </c>
      <c r="N9" s="3">
        <f>+L9+M9</f>
        <v>478314</v>
      </c>
      <c r="O9" s="7"/>
      <c r="P9" s="2"/>
      <c r="Q9" s="3">
        <f>+L9+O9</f>
        <v>478314</v>
      </c>
      <c r="R9" s="3">
        <f>+M9+P9</f>
        <v>0</v>
      </c>
      <c r="S9" s="3">
        <f>+Q9+R9</f>
        <v>478314</v>
      </c>
      <c r="T9" s="45" t="s">
        <v>72</v>
      </c>
    </row>
    <row r="10" spans="1:20" x14ac:dyDescent="0.2">
      <c r="A10" s="2" t="s">
        <v>11</v>
      </c>
      <c r="B10" s="7">
        <v>518643</v>
      </c>
      <c r="C10" s="7"/>
      <c r="D10" s="3">
        <f t="shared" si="0"/>
        <v>518643</v>
      </c>
      <c r="E10" s="6">
        <v>170017</v>
      </c>
      <c r="F10" s="6"/>
      <c r="G10" s="39">
        <f t="shared" ref="G10:G16" si="1">+B10+E10</f>
        <v>688660</v>
      </c>
      <c r="H10" s="39">
        <f t="shared" ref="H10:H16" si="2">+C10+F10</f>
        <v>0</v>
      </c>
      <c r="I10" s="39">
        <f t="shared" ref="I10:I16" si="3">+G10+H10</f>
        <v>688660</v>
      </c>
      <c r="J10" s="7"/>
      <c r="K10" s="2"/>
      <c r="L10" s="3">
        <f t="shared" ref="L10:L63" si="4">+G10+J10</f>
        <v>688660</v>
      </c>
      <c r="M10" s="3">
        <f t="shared" ref="M10:M63" si="5">+H10+K10</f>
        <v>0</v>
      </c>
      <c r="N10" s="3">
        <f t="shared" ref="N10:N63" si="6">+L10+M10</f>
        <v>688660</v>
      </c>
      <c r="O10" s="7">
        <v>7382</v>
      </c>
      <c r="P10" s="2"/>
      <c r="Q10" s="3">
        <f t="shared" ref="Q10:Q16" si="7">+L10+O10</f>
        <v>696042</v>
      </c>
      <c r="R10" s="3">
        <f t="shared" ref="R10:R16" si="8">+M10+P10</f>
        <v>0</v>
      </c>
      <c r="S10" s="3">
        <f t="shared" ref="S10:S16" si="9">+Q10+R10</f>
        <v>696042</v>
      </c>
      <c r="T10" s="45" t="s">
        <v>73</v>
      </c>
    </row>
    <row r="11" spans="1:20" x14ac:dyDescent="0.2">
      <c r="A11" s="20" t="s">
        <v>12</v>
      </c>
      <c r="B11" s="7">
        <v>498929</v>
      </c>
      <c r="C11" s="7"/>
      <c r="D11" s="3">
        <f t="shared" si="0"/>
        <v>498929</v>
      </c>
      <c r="E11" s="6">
        <v>80559</v>
      </c>
      <c r="F11" s="6"/>
      <c r="G11" s="39">
        <f t="shared" si="1"/>
        <v>579488</v>
      </c>
      <c r="H11" s="39">
        <f t="shared" si="2"/>
        <v>0</v>
      </c>
      <c r="I11" s="39">
        <f t="shared" si="3"/>
        <v>579488</v>
      </c>
      <c r="J11" s="7">
        <v>33763</v>
      </c>
      <c r="K11" s="2"/>
      <c r="L11" s="3">
        <f t="shared" si="4"/>
        <v>613251</v>
      </c>
      <c r="M11" s="3">
        <f t="shared" si="5"/>
        <v>0</v>
      </c>
      <c r="N11" s="3">
        <f t="shared" si="6"/>
        <v>613251</v>
      </c>
      <c r="O11" s="7">
        <v>20559</v>
      </c>
      <c r="P11" s="2"/>
      <c r="Q11" s="3">
        <f t="shared" si="7"/>
        <v>633810</v>
      </c>
      <c r="R11" s="3">
        <f t="shared" si="8"/>
        <v>0</v>
      </c>
      <c r="S11" s="3">
        <f t="shared" si="9"/>
        <v>633810</v>
      </c>
      <c r="T11" s="45" t="s">
        <v>77</v>
      </c>
    </row>
    <row r="12" spans="1:20" x14ac:dyDescent="0.2">
      <c r="A12" s="20" t="s">
        <v>55</v>
      </c>
      <c r="B12" s="7">
        <v>195354</v>
      </c>
      <c r="C12" s="7"/>
      <c r="D12" s="3">
        <f t="shared" si="0"/>
        <v>195354</v>
      </c>
      <c r="E12" s="6">
        <v>20159</v>
      </c>
      <c r="F12" s="6"/>
      <c r="G12" s="39">
        <f t="shared" si="1"/>
        <v>215513</v>
      </c>
      <c r="H12" s="39">
        <f t="shared" si="2"/>
        <v>0</v>
      </c>
      <c r="I12" s="39">
        <f t="shared" si="3"/>
        <v>215513</v>
      </c>
      <c r="J12" s="7"/>
      <c r="K12" s="2"/>
      <c r="L12" s="3">
        <f t="shared" si="4"/>
        <v>215513</v>
      </c>
      <c r="M12" s="3">
        <f t="shared" si="5"/>
        <v>0</v>
      </c>
      <c r="N12" s="3">
        <f t="shared" si="6"/>
        <v>215513</v>
      </c>
      <c r="O12" s="7">
        <v>9428</v>
      </c>
      <c r="P12" s="2"/>
      <c r="Q12" s="3">
        <f t="shared" si="7"/>
        <v>224941</v>
      </c>
      <c r="R12" s="3">
        <f t="shared" si="8"/>
        <v>0</v>
      </c>
      <c r="S12" s="3">
        <f t="shared" si="9"/>
        <v>224941</v>
      </c>
      <c r="T12" s="45" t="s">
        <v>78</v>
      </c>
    </row>
    <row r="13" spans="1:20" x14ac:dyDescent="0.2">
      <c r="A13" s="20" t="s">
        <v>13</v>
      </c>
      <c r="B13" s="7">
        <v>42054</v>
      </c>
      <c r="C13" s="2"/>
      <c r="D13" s="3">
        <f t="shared" si="0"/>
        <v>42054</v>
      </c>
      <c r="E13" s="6">
        <v>10897</v>
      </c>
      <c r="F13" s="6"/>
      <c r="G13" s="39">
        <f t="shared" si="1"/>
        <v>52951</v>
      </c>
      <c r="H13" s="39">
        <f t="shared" si="2"/>
        <v>0</v>
      </c>
      <c r="I13" s="39">
        <f t="shared" si="3"/>
        <v>52951</v>
      </c>
      <c r="J13" s="7"/>
      <c r="K13" s="2"/>
      <c r="L13" s="3">
        <f t="shared" si="4"/>
        <v>52951</v>
      </c>
      <c r="M13" s="3">
        <f t="shared" si="5"/>
        <v>0</v>
      </c>
      <c r="N13" s="3">
        <f t="shared" si="6"/>
        <v>52951</v>
      </c>
      <c r="O13" s="7"/>
      <c r="P13" s="2"/>
      <c r="Q13" s="3">
        <f t="shared" si="7"/>
        <v>52951</v>
      </c>
      <c r="R13" s="3">
        <f t="shared" si="8"/>
        <v>0</v>
      </c>
      <c r="S13" s="3">
        <f t="shared" si="9"/>
        <v>52951</v>
      </c>
      <c r="T13" s="45" t="s">
        <v>74</v>
      </c>
    </row>
    <row r="14" spans="1:20" x14ac:dyDescent="0.2">
      <c r="A14" s="20" t="s">
        <v>69</v>
      </c>
      <c r="B14" s="7"/>
      <c r="C14" s="2"/>
      <c r="D14" s="3">
        <f t="shared" si="0"/>
        <v>0</v>
      </c>
      <c r="E14" s="6">
        <v>18700</v>
      </c>
      <c r="F14" s="6"/>
      <c r="G14" s="39">
        <f t="shared" ref="G14" si="10">+B14+E14</f>
        <v>18700</v>
      </c>
      <c r="H14" s="39">
        <f t="shared" ref="H14" si="11">+C14+F14</f>
        <v>0</v>
      </c>
      <c r="I14" s="39">
        <f t="shared" ref="I14" si="12">+G14+H14</f>
        <v>18700</v>
      </c>
      <c r="J14" s="7"/>
      <c r="K14" s="2"/>
      <c r="L14" s="3">
        <f t="shared" si="4"/>
        <v>18700</v>
      </c>
      <c r="M14" s="3">
        <f t="shared" si="5"/>
        <v>0</v>
      </c>
      <c r="N14" s="3">
        <f t="shared" si="6"/>
        <v>18700</v>
      </c>
      <c r="O14" s="7"/>
      <c r="P14" s="2"/>
      <c r="Q14" s="3">
        <f t="shared" si="7"/>
        <v>18700</v>
      </c>
      <c r="R14" s="3">
        <f t="shared" si="8"/>
        <v>0</v>
      </c>
      <c r="S14" s="3">
        <f t="shared" si="9"/>
        <v>18700</v>
      </c>
      <c r="T14" s="45"/>
    </row>
    <row r="15" spans="1:20" x14ac:dyDescent="0.2">
      <c r="A15" s="20" t="s">
        <v>56</v>
      </c>
      <c r="B15" s="7"/>
      <c r="C15" s="2"/>
      <c r="D15" s="3">
        <f t="shared" si="0"/>
        <v>0</v>
      </c>
      <c r="E15" s="6"/>
      <c r="F15" s="6"/>
      <c r="G15" s="39">
        <f t="shared" si="1"/>
        <v>0</v>
      </c>
      <c r="H15" s="39">
        <f t="shared" si="2"/>
        <v>0</v>
      </c>
      <c r="I15" s="39">
        <f t="shared" si="3"/>
        <v>0</v>
      </c>
      <c r="J15" s="7"/>
      <c r="K15" s="2"/>
      <c r="L15" s="3">
        <f t="shared" si="4"/>
        <v>0</v>
      </c>
      <c r="M15" s="3">
        <f t="shared" si="5"/>
        <v>0</v>
      </c>
      <c r="N15" s="3">
        <f t="shared" si="6"/>
        <v>0</v>
      </c>
      <c r="O15" s="7">
        <v>90000</v>
      </c>
      <c r="P15" s="2"/>
      <c r="Q15" s="3">
        <f t="shared" si="7"/>
        <v>90000</v>
      </c>
      <c r="R15" s="3">
        <f t="shared" si="8"/>
        <v>0</v>
      </c>
      <c r="S15" s="3">
        <f t="shared" si="9"/>
        <v>90000</v>
      </c>
      <c r="T15" s="45" t="s">
        <v>75</v>
      </c>
    </row>
    <row r="16" spans="1:20" x14ac:dyDescent="0.2">
      <c r="A16" s="20" t="s">
        <v>54</v>
      </c>
      <c r="B16" s="7"/>
      <c r="C16" s="7"/>
      <c r="D16" s="3">
        <f t="shared" si="0"/>
        <v>0</v>
      </c>
      <c r="E16" s="6"/>
      <c r="F16" s="6"/>
      <c r="G16" s="39">
        <f t="shared" si="1"/>
        <v>0</v>
      </c>
      <c r="H16" s="39">
        <f t="shared" si="2"/>
        <v>0</v>
      </c>
      <c r="I16" s="39">
        <f t="shared" si="3"/>
        <v>0</v>
      </c>
      <c r="J16" s="7">
        <v>4089</v>
      </c>
      <c r="K16" s="2"/>
      <c r="L16" s="3">
        <f t="shared" si="4"/>
        <v>4089</v>
      </c>
      <c r="M16" s="3">
        <f t="shared" si="5"/>
        <v>0</v>
      </c>
      <c r="N16" s="3">
        <f t="shared" si="6"/>
        <v>4089</v>
      </c>
      <c r="O16" s="7"/>
      <c r="P16" s="2"/>
      <c r="Q16" s="3">
        <f t="shared" si="7"/>
        <v>4089</v>
      </c>
      <c r="R16" s="3">
        <f t="shared" si="8"/>
        <v>0</v>
      </c>
      <c r="S16" s="3">
        <f t="shared" si="9"/>
        <v>4089</v>
      </c>
      <c r="T16" s="45" t="s">
        <v>76</v>
      </c>
    </row>
    <row r="17" spans="1:22" x14ac:dyDescent="0.2">
      <c r="A17" s="37" t="s">
        <v>14</v>
      </c>
      <c r="B17" s="22">
        <f>SUM(B9:B16)</f>
        <v>1707574</v>
      </c>
      <c r="C17" s="22">
        <f>SUM(C9:C16)</f>
        <v>0</v>
      </c>
      <c r="D17" s="22">
        <f>SUM(D9:D16)</f>
        <v>1707574</v>
      </c>
      <c r="E17" s="22">
        <f t="shared" ref="E17:N17" si="13">SUM(E9:E16)</f>
        <v>326052</v>
      </c>
      <c r="F17" s="22">
        <f t="shared" si="13"/>
        <v>0</v>
      </c>
      <c r="G17" s="22">
        <f t="shared" si="13"/>
        <v>2033626</v>
      </c>
      <c r="H17" s="22">
        <f t="shared" si="13"/>
        <v>0</v>
      </c>
      <c r="I17" s="22">
        <f t="shared" si="13"/>
        <v>2033626</v>
      </c>
      <c r="J17" s="22">
        <f t="shared" si="13"/>
        <v>37852</v>
      </c>
      <c r="K17" s="22">
        <f t="shared" si="13"/>
        <v>0</v>
      </c>
      <c r="L17" s="22">
        <f t="shared" si="13"/>
        <v>2071478</v>
      </c>
      <c r="M17" s="22">
        <f t="shared" si="13"/>
        <v>0</v>
      </c>
      <c r="N17" s="22">
        <f t="shared" si="13"/>
        <v>2071478</v>
      </c>
      <c r="O17" s="22">
        <f t="shared" ref="O17:S17" si="14">SUM(O9:O16)</f>
        <v>127369</v>
      </c>
      <c r="P17" s="22">
        <f t="shared" si="14"/>
        <v>0</v>
      </c>
      <c r="Q17" s="22">
        <f t="shared" si="14"/>
        <v>2198847</v>
      </c>
      <c r="R17" s="22">
        <f t="shared" si="14"/>
        <v>0</v>
      </c>
      <c r="S17" s="22">
        <f t="shared" si="14"/>
        <v>2198847</v>
      </c>
    </row>
    <row r="18" spans="1:22" x14ac:dyDescent="0.2">
      <c r="A18" s="13" t="s">
        <v>15</v>
      </c>
      <c r="B18" s="7"/>
      <c r="C18" s="7">
        <v>8164</v>
      </c>
      <c r="D18" s="3">
        <f>SUM(B18:C18)</f>
        <v>8164</v>
      </c>
      <c r="E18" s="2"/>
      <c r="F18" s="2"/>
      <c r="G18" s="39">
        <f t="shared" ref="G18" si="15">+B18+E18</f>
        <v>0</v>
      </c>
      <c r="H18" s="39">
        <f t="shared" ref="H18" si="16">+C18+F18</f>
        <v>8164</v>
      </c>
      <c r="I18" s="39">
        <f t="shared" ref="I18" si="17">+G18+H18</f>
        <v>8164</v>
      </c>
      <c r="J18" s="7">
        <v>3559</v>
      </c>
      <c r="K18" s="2">
        <v>344</v>
      </c>
      <c r="L18" s="3">
        <f t="shared" si="4"/>
        <v>3559</v>
      </c>
      <c r="M18" s="3">
        <f t="shared" si="5"/>
        <v>8508</v>
      </c>
      <c r="N18" s="3">
        <f t="shared" si="6"/>
        <v>12067</v>
      </c>
      <c r="O18" s="7">
        <f>344+15418</f>
        <v>15762</v>
      </c>
      <c r="P18" s="2">
        <f>-344+60</f>
        <v>-284</v>
      </c>
      <c r="Q18" s="3">
        <f t="shared" ref="Q18:Q19" si="18">+L18+O18</f>
        <v>19321</v>
      </c>
      <c r="R18" s="3">
        <f t="shared" ref="R18:R19" si="19">+M18+P18</f>
        <v>8224</v>
      </c>
      <c r="S18" s="3">
        <f t="shared" ref="S18:S19" si="20">+Q18+R18</f>
        <v>27545</v>
      </c>
      <c r="T18" s="45" t="s">
        <v>79</v>
      </c>
    </row>
    <row r="19" spans="1:22" x14ac:dyDescent="0.2">
      <c r="A19" s="26" t="s">
        <v>53</v>
      </c>
      <c r="B19" s="27"/>
      <c r="C19" s="27"/>
      <c r="D19" s="28">
        <f>SUM(B19:C19)</f>
        <v>0</v>
      </c>
      <c r="E19" s="2"/>
      <c r="F19" s="2"/>
      <c r="G19" s="39">
        <f t="shared" ref="G19:G62" si="21">+B19+E19</f>
        <v>0</v>
      </c>
      <c r="H19" s="39">
        <f t="shared" ref="H19:H62" si="22">+C19+F19</f>
        <v>0</v>
      </c>
      <c r="I19" s="39">
        <f t="shared" ref="I19:I62" si="23">+G19+H19</f>
        <v>0</v>
      </c>
      <c r="J19" s="7"/>
      <c r="K19" s="2"/>
      <c r="L19" s="3">
        <f t="shared" si="4"/>
        <v>0</v>
      </c>
      <c r="M19" s="3">
        <f t="shared" si="5"/>
        <v>0</v>
      </c>
      <c r="N19" s="3">
        <f t="shared" si="6"/>
        <v>0</v>
      </c>
      <c r="O19" s="7"/>
      <c r="P19" s="2"/>
      <c r="Q19" s="3">
        <f t="shared" si="18"/>
        <v>0</v>
      </c>
      <c r="R19" s="3">
        <f t="shared" si="19"/>
        <v>0</v>
      </c>
      <c r="S19" s="3">
        <f t="shared" si="20"/>
        <v>0</v>
      </c>
      <c r="T19" s="45"/>
    </row>
    <row r="20" spans="1:22" x14ac:dyDescent="0.2">
      <c r="A20" s="17" t="s">
        <v>16</v>
      </c>
      <c r="B20" s="22">
        <f>SUM(B18:B18)</f>
        <v>0</v>
      </c>
      <c r="C20" s="22">
        <f>SUM(C18:C18)</f>
        <v>8164</v>
      </c>
      <c r="D20" s="22">
        <f>SUM(D18:D18)</f>
        <v>8164</v>
      </c>
      <c r="E20" s="22">
        <f t="shared" ref="E20:N20" si="24">SUM(E18:E18)</f>
        <v>0</v>
      </c>
      <c r="F20" s="22">
        <f t="shared" si="24"/>
        <v>0</v>
      </c>
      <c r="G20" s="22">
        <f t="shared" si="24"/>
        <v>0</v>
      </c>
      <c r="H20" s="22">
        <f t="shared" si="24"/>
        <v>8164</v>
      </c>
      <c r="I20" s="22">
        <f t="shared" si="24"/>
        <v>8164</v>
      </c>
      <c r="J20" s="9">
        <f t="shared" si="24"/>
        <v>3559</v>
      </c>
      <c r="K20" s="22">
        <f t="shared" si="24"/>
        <v>344</v>
      </c>
      <c r="L20" s="22">
        <f t="shared" si="24"/>
        <v>3559</v>
      </c>
      <c r="M20" s="22">
        <f t="shared" si="24"/>
        <v>8508</v>
      </c>
      <c r="N20" s="22">
        <f t="shared" si="24"/>
        <v>12067</v>
      </c>
      <c r="O20" s="9">
        <f t="shared" ref="O20:S20" si="25">SUM(O18:O18)</f>
        <v>15762</v>
      </c>
      <c r="P20" s="22">
        <f t="shared" si="25"/>
        <v>-284</v>
      </c>
      <c r="Q20" s="22">
        <f t="shared" si="25"/>
        <v>19321</v>
      </c>
      <c r="R20" s="22">
        <f t="shared" si="25"/>
        <v>8224</v>
      </c>
      <c r="S20" s="22">
        <f t="shared" si="25"/>
        <v>27545</v>
      </c>
      <c r="T20" s="45"/>
      <c r="V20" s="47">
        <f>+S17+S20</f>
        <v>2226392</v>
      </c>
    </row>
    <row r="21" spans="1:22" x14ac:dyDescent="0.2">
      <c r="A21" s="13" t="s">
        <v>17</v>
      </c>
      <c r="B21" s="7"/>
      <c r="C21" s="7"/>
      <c r="D21" s="3">
        <f>SUM(B21:C21)</f>
        <v>0</v>
      </c>
      <c r="E21" s="2"/>
      <c r="F21" s="2"/>
      <c r="G21" s="39">
        <f t="shared" si="21"/>
        <v>0</v>
      </c>
      <c r="H21" s="39">
        <f t="shared" si="22"/>
        <v>0</v>
      </c>
      <c r="I21" s="39">
        <f t="shared" si="23"/>
        <v>0</v>
      </c>
      <c r="J21" s="7"/>
      <c r="K21" s="2"/>
      <c r="L21" s="3">
        <f t="shared" si="4"/>
        <v>0</v>
      </c>
      <c r="M21" s="3">
        <f t="shared" si="5"/>
        <v>0</v>
      </c>
      <c r="N21" s="3">
        <f t="shared" si="6"/>
        <v>0</v>
      </c>
      <c r="O21" s="7"/>
      <c r="P21" s="2"/>
      <c r="Q21" s="3">
        <f t="shared" ref="Q21:Q32" si="26">+L21+O21</f>
        <v>0</v>
      </c>
      <c r="R21" s="3">
        <f t="shared" ref="R21:R32" si="27">+M21+P21</f>
        <v>0</v>
      </c>
      <c r="S21" s="3">
        <f t="shared" ref="S21:S32" si="28">+Q21+R21</f>
        <v>0</v>
      </c>
      <c r="T21" s="45"/>
    </row>
    <row r="22" spans="1:22" x14ac:dyDescent="0.2">
      <c r="A22" s="13" t="s">
        <v>18</v>
      </c>
      <c r="B22" s="7">
        <v>1000</v>
      </c>
      <c r="C22" s="7"/>
      <c r="D22" s="3">
        <f>SUM(B22:C22)</f>
        <v>1000</v>
      </c>
      <c r="E22" s="2"/>
      <c r="F22" s="2"/>
      <c r="G22" s="39">
        <f t="shared" si="21"/>
        <v>1000</v>
      </c>
      <c r="H22" s="39">
        <f t="shared" si="22"/>
        <v>0</v>
      </c>
      <c r="I22" s="39">
        <f t="shared" si="23"/>
        <v>1000</v>
      </c>
      <c r="J22" s="7"/>
      <c r="K22" s="2"/>
      <c r="L22" s="3">
        <f t="shared" si="4"/>
        <v>1000</v>
      </c>
      <c r="M22" s="3">
        <f t="shared" si="5"/>
        <v>0</v>
      </c>
      <c r="N22" s="3">
        <f t="shared" si="6"/>
        <v>1000</v>
      </c>
      <c r="O22" s="7">
        <v>311239</v>
      </c>
      <c r="P22" s="2"/>
      <c r="Q22" s="3">
        <f t="shared" si="26"/>
        <v>312239</v>
      </c>
      <c r="R22" s="3">
        <f t="shared" si="27"/>
        <v>0</v>
      </c>
      <c r="S22" s="3">
        <f t="shared" si="28"/>
        <v>312239</v>
      </c>
      <c r="T22" s="45" t="s">
        <v>80</v>
      </c>
    </row>
    <row r="23" spans="1:22" x14ac:dyDescent="0.2">
      <c r="A23" s="17" t="s">
        <v>19</v>
      </c>
      <c r="B23" s="9">
        <f>SUM(B21:B22)</f>
        <v>1000</v>
      </c>
      <c r="C23" s="9">
        <f t="shared" ref="C23:S23" si="29">SUM(C21:C22)</f>
        <v>0</v>
      </c>
      <c r="D23" s="9">
        <f t="shared" si="29"/>
        <v>1000</v>
      </c>
      <c r="E23" s="9">
        <f t="shared" si="29"/>
        <v>0</v>
      </c>
      <c r="F23" s="9">
        <f t="shared" si="29"/>
        <v>0</v>
      </c>
      <c r="G23" s="9">
        <f t="shared" si="29"/>
        <v>1000</v>
      </c>
      <c r="H23" s="9">
        <f t="shared" si="29"/>
        <v>0</v>
      </c>
      <c r="I23" s="9">
        <f t="shared" si="29"/>
        <v>1000</v>
      </c>
      <c r="J23" s="9">
        <f t="shared" si="29"/>
        <v>0</v>
      </c>
      <c r="K23" s="9">
        <f t="shared" si="29"/>
        <v>0</v>
      </c>
      <c r="L23" s="9">
        <f t="shared" si="29"/>
        <v>1000</v>
      </c>
      <c r="M23" s="9">
        <f t="shared" si="29"/>
        <v>0</v>
      </c>
      <c r="N23" s="9">
        <f t="shared" si="29"/>
        <v>1000</v>
      </c>
      <c r="O23" s="9">
        <f t="shared" si="29"/>
        <v>311239</v>
      </c>
      <c r="P23" s="9">
        <f t="shared" si="29"/>
        <v>0</v>
      </c>
      <c r="Q23" s="9">
        <f t="shared" si="29"/>
        <v>312239</v>
      </c>
      <c r="R23" s="9">
        <f t="shared" si="29"/>
        <v>0</v>
      </c>
      <c r="S23" s="9">
        <f t="shared" si="29"/>
        <v>312239</v>
      </c>
      <c r="T23" s="45"/>
    </row>
    <row r="24" spans="1:22" x14ac:dyDescent="0.2">
      <c r="A24" s="15" t="s">
        <v>20</v>
      </c>
      <c r="B24" s="8">
        <v>25</v>
      </c>
      <c r="C24" s="8"/>
      <c r="D24" s="3">
        <f>SUM(B24:C24)</f>
        <v>25</v>
      </c>
      <c r="E24" s="2"/>
      <c r="F24" s="2"/>
      <c r="G24" s="39">
        <f t="shared" si="21"/>
        <v>25</v>
      </c>
      <c r="H24" s="39">
        <f t="shared" si="22"/>
        <v>0</v>
      </c>
      <c r="I24" s="39">
        <f t="shared" si="23"/>
        <v>25</v>
      </c>
      <c r="J24" s="7"/>
      <c r="K24" s="2"/>
      <c r="L24" s="3">
        <f t="shared" si="4"/>
        <v>25</v>
      </c>
      <c r="M24" s="3">
        <f t="shared" si="5"/>
        <v>0</v>
      </c>
      <c r="N24" s="3">
        <f t="shared" si="6"/>
        <v>25</v>
      </c>
      <c r="O24" s="7"/>
      <c r="P24" s="2"/>
      <c r="Q24" s="3">
        <f t="shared" si="26"/>
        <v>25</v>
      </c>
      <c r="R24" s="3">
        <f t="shared" si="27"/>
        <v>0</v>
      </c>
      <c r="S24" s="3">
        <f t="shared" si="28"/>
        <v>25</v>
      </c>
      <c r="T24" s="45" t="s">
        <v>81</v>
      </c>
    </row>
    <row r="25" spans="1:22" x14ac:dyDescent="0.2">
      <c r="A25" s="15" t="s">
        <v>21</v>
      </c>
      <c r="B25" s="8">
        <v>380000</v>
      </c>
      <c r="C25" s="8"/>
      <c r="D25" s="3">
        <f>SUM(B25:C25)</f>
        <v>380000</v>
      </c>
      <c r="E25" s="2"/>
      <c r="F25" s="2"/>
      <c r="G25" s="39">
        <f t="shared" si="21"/>
        <v>380000</v>
      </c>
      <c r="H25" s="39">
        <f t="shared" si="22"/>
        <v>0</v>
      </c>
      <c r="I25" s="39">
        <f t="shared" si="23"/>
        <v>380000</v>
      </c>
      <c r="J25" s="7"/>
      <c r="K25" s="2"/>
      <c r="L25" s="3">
        <f t="shared" si="4"/>
        <v>380000</v>
      </c>
      <c r="M25" s="3">
        <f t="shared" si="5"/>
        <v>0</v>
      </c>
      <c r="N25" s="3">
        <f t="shared" si="6"/>
        <v>380000</v>
      </c>
      <c r="O25" s="7">
        <v>31032</v>
      </c>
      <c r="P25" s="2"/>
      <c r="Q25" s="3">
        <f t="shared" si="26"/>
        <v>411032</v>
      </c>
      <c r="R25" s="3">
        <f t="shared" si="27"/>
        <v>0</v>
      </c>
      <c r="S25" s="3">
        <f t="shared" si="28"/>
        <v>411032</v>
      </c>
      <c r="T25" s="45" t="s">
        <v>82</v>
      </c>
    </row>
    <row r="26" spans="1:22" x14ac:dyDescent="0.2">
      <c r="A26" s="15" t="s">
        <v>22</v>
      </c>
      <c r="B26" s="8">
        <v>285000</v>
      </c>
      <c r="C26" s="8"/>
      <c r="D26" s="3">
        <f t="shared" ref="D26:D32" si="30">SUM(B26:C26)</f>
        <v>285000</v>
      </c>
      <c r="E26" s="2"/>
      <c r="F26" s="2"/>
      <c r="G26" s="39">
        <f t="shared" si="21"/>
        <v>285000</v>
      </c>
      <c r="H26" s="39">
        <f t="shared" si="22"/>
        <v>0</v>
      </c>
      <c r="I26" s="39">
        <f t="shared" si="23"/>
        <v>285000</v>
      </c>
      <c r="J26" s="2"/>
      <c r="K26" s="2"/>
      <c r="L26" s="3">
        <f t="shared" si="4"/>
        <v>285000</v>
      </c>
      <c r="M26" s="3">
        <f t="shared" si="5"/>
        <v>0</v>
      </c>
      <c r="N26" s="3">
        <f t="shared" si="6"/>
        <v>285000</v>
      </c>
      <c r="O26" s="7">
        <v>13744</v>
      </c>
      <c r="P26" s="2"/>
      <c r="Q26" s="3">
        <f t="shared" si="26"/>
        <v>298744</v>
      </c>
      <c r="R26" s="3">
        <f t="shared" si="27"/>
        <v>0</v>
      </c>
      <c r="S26" s="3">
        <f t="shared" si="28"/>
        <v>298744</v>
      </c>
      <c r="T26" s="45" t="s">
        <v>82</v>
      </c>
    </row>
    <row r="27" spans="1:22" x14ac:dyDescent="0.2">
      <c r="A27" s="15" t="s">
        <v>23</v>
      </c>
      <c r="B27" s="8">
        <v>7500000</v>
      </c>
      <c r="C27" s="8"/>
      <c r="D27" s="3">
        <f t="shared" si="30"/>
        <v>7500000</v>
      </c>
      <c r="E27" s="2"/>
      <c r="F27" s="2"/>
      <c r="G27" s="39">
        <f t="shared" si="21"/>
        <v>7500000</v>
      </c>
      <c r="H27" s="39">
        <f t="shared" si="22"/>
        <v>0</v>
      </c>
      <c r="I27" s="39">
        <f t="shared" si="23"/>
        <v>7500000</v>
      </c>
      <c r="J27" s="2"/>
      <c r="K27" s="2"/>
      <c r="L27" s="3">
        <f t="shared" si="4"/>
        <v>7500000</v>
      </c>
      <c r="M27" s="3">
        <f t="shared" si="5"/>
        <v>0</v>
      </c>
      <c r="N27" s="3">
        <f t="shared" si="6"/>
        <v>7500000</v>
      </c>
      <c r="O27" s="7">
        <v>4347126</v>
      </c>
      <c r="P27" s="2"/>
      <c r="Q27" s="3">
        <f t="shared" si="26"/>
        <v>11847126</v>
      </c>
      <c r="R27" s="3">
        <f t="shared" si="27"/>
        <v>0</v>
      </c>
      <c r="S27" s="3">
        <f t="shared" si="28"/>
        <v>11847126</v>
      </c>
      <c r="T27" s="45" t="s">
        <v>83</v>
      </c>
    </row>
    <row r="28" spans="1:22" x14ac:dyDescent="0.2">
      <c r="A28" s="15" t="s">
        <v>24</v>
      </c>
      <c r="B28" s="8"/>
      <c r="C28" s="8"/>
      <c r="D28" s="3">
        <f t="shared" si="30"/>
        <v>0</v>
      </c>
      <c r="E28" s="2"/>
      <c r="F28" s="2"/>
      <c r="G28" s="39">
        <f t="shared" si="21"/>
        <v>0</v>
      </c>
      <c r="H28" s="39">
        <f t="shared" si="22"/>
        <v>0</v>
      </c>
      <c r="I28" s="39">
        <f t="shared" si="23"/>
        <v>0</v>
      </c>
      <c r="J28" s="2"/>
      <c r="K28" s="2"/>
      <c r="L28" s="3">
        <f t="shared" si="4"/>
        <v>0</v>
      </c>
      <c r="M28" s="3">
        <f t="shared" si="5"/>
        <v>0</v>
      </c>
      <c r="N28" s="3">
        <f t="shared" si="6"/>
        <v>0</v>
      </c>
      <c r="O28" s="2"/>
      <c r="P28" s="2"/>
      <c r="Q28" s="3">
        <f t="shared" si="26"/>
        <v>0</v>
      </c>
      <c r="R28" s="3">
        <f t="shared" si="27"/>
        <v>0</v>
      </c>
      <c r="S28" s="3">
        <f t="shared" si="28"/>
        <v>0</v>
      </c>
      <c r="T28" s="45"/>
    </row>
    <row r="29" spans="1:22" x14ac:dyDescent="0.2">
      <c r="A29" s="15" t="s">
        <v>3</v>
      </c>
      <c r="B29" s="8">
        <v>1500</v>
      </c>
      <c r="C29" s="8"/>
      <c r="D29" s="3">
        <f t="shared" si="30"/>
        <v>1500</v>
      </c>
      <c r="E29" s="2"/>
      <c r="F29" s="2"/>
      <c r="G29" s="39">
        <f t="shared" si="21"/>
        <v>1500</v>
      </c>
      <c r="H29" s="39">
        <f t="shared" si="22"/>
        <v>0</v>
      </c>
      <c r="I29" s="39">
        <f t="shared" si="23"/>
        <v>1500</v>
      </c>
      <c r="J29" s="2"/>
      <c r="K29" s="2"/>
      <c r="L29" s="3">
        <f t="shared" si="4"/>
        <v>1500</v>
      </c>
      <c r="M29" s="3">
        <f t="shared" si="5"/>
        <v>0</v>
      </c>
      <c r="N29" s="3">
        <f t="shared" si="6"/>
        <v>1500</v>
      </c>
      <c r="O29" s="7">
        <v>977</v>
      </c>
      <c r="P29" s="2"/>
      <c r="Q29" s="3">
        <f t="shared" si="26"/>
        <v>2477</v>
      </c>
      <c r="R29" s="3">
        <f t="shared" si="27"/>
        <v>0</v>
      </c>
      <c r="S29" s="3">
        <f t="shared" si="28"/>
        <v>2477</v>
      </c>
      <c r="T29" s="45" t="s">
        <v>84</v>
      </c>
    </row>
    <row r="30" spans="1:22" x14ac:dyDescent="0.2">
      <c r="A30" s="15" t="s">
        <v>25</v>
      </c>
      <c r="B30" s="8"/>
      <c r="C30" s="8"/>
      <c r="D30" s="3">
        <f t="shared" si="30"/>
        <v>0</v>
      </c>
      <c r="E30" s="2"/>
      <c r="F30" s="2"/>
      <c r="G30" s="39">
        <f t="shared" si="21"/>
        <v>0</v>
      </c>
      <c r="H30" s="39">
        <f t="shared" si="22"/>
        <v>0</v>
      </c>
      <c r="I30" s="39">
        <f t="shared" si="23"/>
        <v>0</v>
      </c>
      <c r="J30" s="2"/>
      <c r="K30" s="2"/>
      <c r="L30" s="3">
        <f t="shared" si="4"/>
        <v>0</v>
      </c>
      <c r="M30" s="3">
        <f t="shared" si="5"/>
        <v>0</v>
      </c>
      <c r="N30" s="3">
        <f t="shared" si="6"/>
        <v>0</v>
      </c>
      <c r="O30" s="7"/>
      <c r="P30" s="2"/>
      <c r="Q30" s="3">
        <f t="shared" si="26"/>
        <v>0</v>
      </c>
      <c r="R30" s="3">
        <f t="shared" si="27"/>
        <v>0</v>
      </c>
      <c r="S30" s="3">
        <f t="shared" si="28"/>
        <v>0</v>
      </c>
      <c r="T30" s="45"/>
    </row>
    <row r="31" spans="1:22" x14ac:dyDescent="0.2">
      <c r="A31" s="15" t="s">
        <v>2</v>
      </c>
      <c r="B31" s="8">
        <v>6000</v>
      </c>
      <c r="C31" s="8"/>
      <c r="D31" s="3">
        <f t="shared" si="30"/>
        <v>6000</v>
      </c>
      <c r="E31" s="2"/>
      <c r="F31" s="2"/>
      <c r="G31" s="39">
        <f t="shared" si="21"/>
        <v>6000</v>
      </c>
      <c r="H31" s="39">
        <f t="shared" si="22"/>
        <v>0</v>
      </c>
      <c r="I31" s="39">
        <f t="shared" si="23"/>
        <v>6000</v>
      </c>
      <c r="J31" s="2"/>
      <c r="K31" s="2"/>
      <c r="L31" s="3">
        <f t="shared" si="4"/>
        <v>6000</v>
      </c>
      <c r="M31" s="3">
        <f t="shared" si="5"/>
        <v>0</v>
      </c>
      <c r="N31" s="3">
        <f t="shared" si="6"/>
        <v>6000</v>
      </c>
      <c r="O31" s="7">
        <f>14612+1886</f>
        <v>16498</v>
      </c>
      <c r="P31" s="2"/>
      <c r="Q31" s="3">
        <f t="shared" si="26"/>
        <v>22498</v>
      </c>
      <c r="R31" s="3">
        <f t="shared" si="27"/>
        <v>0</v>
      </c>
      <c r="S31" s="3">
        <f t="shared" si="28"/>
        <v>22498</v>
      </c>
      <c r="T31" s="45" t="s">
        <v>84</v>
      </c>
    </row>
    <row r="32" spans="1:22" x14ac:dyDescent="0.2">
      <c r="A32" s="34" t="s">
        <v>50</v>
      </c>
      <c r="B32" s="8"/>
      <c r="C32" s="8"/>
      <c r="D32" s="3">
        <f t="shared" si="30"/>
        <v>0</v>
      </c>
      <c r="E32" s="2"/>
      <c r="F32" s="2"/>
      <c r="G32" s="39">
        <f t="shared" si="21"/>
        <v>0</v>
      </c>
      <c r="H32" s="39">
        <f t="shared" si="22"/>
        <v>0</v>
      </c>
      <c r="I32" s="39">
        <f t="shared" si="23"/>
        <v>0</v>
      </c>
      <c r="J32" s="2"/>
      <c r="K32" s="2"/>
      <c r="L32" s="3">
        <f t="shared" si="4"/>
        <v>0</v>
      </c>
      <c r="M32" s="3">
        <f t="shared" si="5"/>
        <v>0</v>
      </c>
      <c r="N32" s="3">
        <f t="shared" si="6"/>
        <v>0</v>
      </c>
      <c r="O32" s="7">
        <v>1396</v>
      </c>
      <c r="P32" s="2"/>
      <c r="Q32" s="3">
        <f t="shared" si="26"/>
        <v>1396</v>
      </c>
      <c r="R32" s="3">
        <f t="shared" si="27"/>
        <v>0</v>
      </c>
      <c r="S32" s="3">
        <f t="shared" si="28"/>
        <v>1396</v>
      </c>
      <c r="T32" s="45"/>
    </row>
    <row r="33" spans="1:26" x14ac:dyDescent="0.2">
      <c r="A33" s="23" t="s">
        <v>26</v>
      </c>
      <c r="B33" s="9">
        <f>SUM(B24:B32)</f>
        <v>8172525</v>
      </c>
      <c r="C33" s="9">
        <f>SUM(C24:C32)</f>
        <v>0</v>
      </c>
      <c r="D33" s="9">
        <f>SUM(D24:D32)</f>
        <v>8172525</v>
      </c>
      <c r="E33" s="9">
        <f t="shared" ref="E33:N33" si="31">SUM(E24:E32)</f>
        <v>0</v>
      </c>
      <c r="F33" s="9">
        <f t="shared" si="31"/>
        <v>0</v>
      </c>
      <c r="G33" s="9">
        <f t="shared" si="31"/>
        <v>8172525</v>
      </c>
      <c r="H33" s="9">
        <f t="shared" si="31"/>
        <v>0</v>
      </c>
      <c r="I33" s="9">
        <f t="shared" si="31"/>
        <v>8172525</v>
      </c>
      <c r="J33" s="9">
        <f t="shared" si="31"/>
        <v>0</v>
      </c>
      <c r="K33" s="9">
        <f t="shared" si="31"/>
        <v>0</v>
      </c>
      <c r="L33" s="9">
        <f t="shared" si="31"/>
        <v>8172525</v>
      </c>
      <c r="M33" s="9">
        <f t="shared" si="31"/>
        <v>0</v>
      </c>
      <c r="N33" s="9">
        <f t="shared" si="31"/>
        <v>8172525</v>
      </c>
      <c r="O33" s="9">
        <f t="shared" ref="O33:S33" si="32">SUM(O24:O32)</f>
        <v>4410773</v>
      </c>
      <c r="P33" s="9">
        <f t="shared" si="32"/>
        <v>0</v>
      </c>
      <c r="Q33" s="9">
        <f t="shared" si="32"/>
        <v>12583298</v>
      </c>
      <c r="R33" s="9">
        <f t="shared" si="32"/>
        <v>0</v>
      </c>
      <c r="S33" s="9">
        <f t="shared" si="32"/>
        <v>12583298</v>
      </c>
      <c r="T33" s="45"/>
    </row>
    <row r="34" spans="1:26" x14ac:dyDescent="0.2">
      <c r="A34" s="2" t="s">
        <v>27</v>
      </c>
      <c r="B34" s="8"/>
      <c r="C34" s="8"/>
      <c r="D34" s="3">
        <f>SUM(B34:C34)</f>
        <v>0</v>
      </c>
      <c r="E34" s="2"/>
      <c r="F34" s="2"/>
      <c r="G34" s="39">
        <f t="shared" si="21"/>
        <v>0</v>
      </c>
      <c r="H34" s="39">
        <f t="shared" si="22"/>
        <v>0</v>
      </c>
      <c r="I34" s="39">
        <f t="shared" si="23"/>
        <v>0</v>
      </c>
      <c r="J34" s="2"/>
      <c r="K34" s="2"/>
      <c r="L34" s="3">
        <f t="shared" si="4"/>
        <v>0</v>
      </c>
      <c r="M34" s="3">
        <f t="shared" si="5"/>
        <v>0</v>
      </c>
      <c r="N34" s="3">
        <f t="shared" si="6"/>
        <v>0</v>
      </c>
      <c r="O34" s="2"/>
      <c r="P34" s="2"/>
      <c r="Q34" s="3">
        <f t="shared" ref="Q34:Q47" si="33">+L34+O34</f>
        <v>0</v>
      </c>
      <c r="R34" s="3">
        <f t="shared" ref="R34:R47" si="34">+M34+P34</f>
        <v>0</v>
      </c>
      <c r="S34" s="3">
        <f t="shared" ref="S34:S47" si="35">+Q34+R34</f>
        <v>0</v>
      </c>
      <c r="T34" s="45"/>
    </row>
    <row r="35" spans="1:26" x14ac:dyDescent="0.2">
      <c r="A35" s="2" t="s">
        <v>1</v>
      </c>
      <c r="B35" s="8">
        <v>74674</v>
      </c>
      <c r="C35" s="8">
        <v>730</v>
      </c>
      <c r="D35" s="3">
        <f>SUM(B35:C35)</f>
        <v>75404</v>
      </c>
      <c r="E35" s="2"/>
      <c r="F35" s="2"/>
      <c r="G35" s="39">
        <f t="shared" si="21"/>
        <v>74674</v>
      </c>
      <c r="H35" s="39">
        <f t="shared" si="22"/>
        <v>730</v>
      </c>
      <c r="I35" s="39">
        <f t="shared" si="23"/>
        <v>75404</v>
      </c>
      <c r="J35" s="2"/>
      <c r="K35" s="2"/>
      <c r="L35" s="3">
        <f t="shared" si="4"/>
        <v>74674</v>
      </c>
      <c r="M35" s="3">
        <f t="shared" si="5"/>
        <v>730</v>
      </c>
      <c r="N35" s="3">
        <f t="shared" si="6"/>
        <v>75404</v>
      </c>
      <c r="O35" s="3">
        <f>730+111902</f>
        <v>112632</v>
      </c>
      <c r="P35" s="3">
        <v>-730</v>
      </c>
      <c r="Q35" s="3">
        <f t="shared" si="33"/>
        <v>187306</v>
      </c>
      <c r="R35" s="3">
        <f t="shared" si="34"/>
        <v>0</v>
      </c>
      <c r="S35" s="3">
        <f t="shared" si="35"/>
        <v>187306</v>
      </c>
      <c r="T35" s="45" t="s">
        <v>85</v>
      </c>
    </row>
    <row r="36" spans="1:26" x14ac:dyDescent="0.2">
      <c r="A36" s="2" t="s">
        <v>28</v>
      </c>
      <c r="B36" s="8">
        <v>6923</v>
      </c>
      <c r="C36" s="8"/>
      <c r="D36" s="3">
        <f t="shared" ref="D36:D46" si="36">SUM(B36:C36)</f>
        <v>6923</v>
      </c>
      <c r="E36" s="2"/>
      <c r="F36" s="2"/>
      <c r="G36" s="39">
        <f t="shared" si="21"/>
        <v>6923</v>
      </c>
      <c r="H36" s="39">
        <f t="shared" si="22"/>
        <v>0</v>
      </c>
      <c r="I36" s="39">
        <f t="shared" si="23"/>
        <v>6923</v>
      </c>
      <c r="J36" s="2">
        <v>6000</v>
      </c>
      <c r="K36" s="2"/>
      <c r="L36" s="3">
        <f t="shared" si="4"/>
        <v>12923</v>
      </c>
      <c r="M36" s="3">
        <f t="shared" si="5"/>
        <v>0</v>
      </c>
      <c r="N36" s="3">
        <f t="shared" si="6"/>
        <v>12923</v>
      </c>
      <c r="O36" s="3">
        <v>3470</v>
      </c>
      <c r="P36" s="3"/>
      <c r="Q36" s="3">
        <f t="shared" si="33"/>
        <v>16393</v>
      </c>
      <c r="R36" s="3">
        <f t="shared" si="34"/>
        <v>0</v>
      </c>
      <c r="S36" s="3">
        <f t="shared" si="35"/>
        <v>16393</v>
      </c>
      <c r="T36" s="45" t="s">
        <v>86</v>
      </c>
    </row>
    <row r="37" spans="1:26" x14ac:dyDescent="0.2">
      <c r="A37" s="2" t="s">
        <v>29</v>
      </c>
      <c r="B37" s="8">
        <v>280048</v>
      </c>
      <c r="C37" s="8"/>
      <c r="D37" s="3">
        <f t="shared" si="36"/>
        <v>280048</v>
      </c>
      <c r="E37" s="2"/>
      <c r="F37" s="2"/>
      <c r="G37" s="39">
        <f t="shared" si="21"/>
        <v>280048</v>
      </c>
      <c r="H37" s="39">
        <f t="shared" si="22"/>
        <v>0</v>
      </c>
      <c r="I37" s="39">
        <f t="shared" si="23"/>
        <v>280048</v>
      </c>
      <c r="J37" s="2"/>
      <c r="K37" s="2"/>
      <c r="L37" s="3">
        <f t="shared" si="4"/>
        <v>280048</v>
      </c>
      <c r="M37" s="3">
        <f t="shared" si="5"/>
        <v>0</v>
      </c>
      <c r="N37" s="3">
        <f t="shared" si="6"/>
        <v>280048</v>
      </c>
      <c r="O37" s="3">
        <v>-19834</v>
      </c>
      <c r="P37" s="3"/>
      <c r="Q37" s="3">
        <f t="shared" si="33"/>
        <v>260214</v>
      </c>
      <c r="R37" s="3">
        <f t="shared" si="34"/>
        <v>0</v>
      </c>
      <c r="S37" s="3">
        <f t="shared" si="35"/>
        <v>260214</v>
      </c>
      <c r="T37" s="45" t="s">
        <v>87</v>
      </c>
    </row>
    <row r="38" spans="1:26" x14ac:dyDescent="0.2">
      <c r="A38" s="30" t="s">
        <v>106</v>
      </c>
      <c r="B38" s="31"/>
      <c r="C38" s="31"/>
      <c r="D38" s="32">
        <f t="shared" si="36"/>
        <v>0</v>
      </c>
      <c r="E38" s="2"/>
      <c r="F38" s="2"/>
      <c r="G38" s="39">
        <f t="shared" si="21"/>
        <v>0</v>
      </c>
      <c r="H38" s="39">
        <f t="shared" si="22"/>
        <v>0</v>
      </c>
      <c r="I38" s="39">
        <f t="shared" si="23"/>
        <v>0</v>
      </c>
      <c r="J38" s="2"/>
      <c r="K38" s="2"/>
      <c r="L38" s="3">
        <f t="shared" si="4"/>
        <v>0</v>
      </c>
      <c r="M38" s="44">
        <f t="shared" si="5"/>
        <v>0</v>
      </c>
      <c r="N38" s="44">
        <f t="shared" si="6"/>
        <v>0</v>
      </c>
      <c r="O38" s="44">
        <v>0</v>
      </c>
      <c r="P38" s="44"/>
      <c r="Q38" s="44">
        <f t="shared" si="33"/>
        <v>0</v>
      </c>
      <c r="R38" s="44">
        <f t="shared" si="34"/>
        <v>0</v>
      </c>
      <c r="S38" s="44">
        <f t="shared" si="35"/>
        <v>0</v>
      </c>
      <c r="T38" s="45"/>
    </row>
    <row r="39" spans="1:26" x14ac:dyDescent="0.2">
      <c r="A39" s="2" t="s">
        <v>30</v>
      </c>
      <c r="B39" s="8">
        <v>70214</v>
      </c>
      <c r="C39" s="8">
        <v>126728</v>
      </c>
      <c r="D39" s="3">
        <f t="shared" si="36"/>
        <v>196942</v>
      </c>
      <c r="E39" s="2"/>
      <c r="F39" s="2"/>
      <c r="G39" s="39">
        <f t="shared" si="21"/>
        <v>70214</v>
      </c>
      <c r="H39" s="39">
        <f t="shared" si="22"/>
        <v>126728</v>
      </c>
      <c r="I39" s="39">
        <f t="shared" si="23"/>
        <v>196942</v>
      </c>
      <c r="J39" s="2"/>
      <c r="K39" s="2"/>
      <c r="L39" s="3">
        <f t="shared" si="4"/>
        <v>70214</v>
      </c>
      <c r="M39" s="3">
        <f t="shared" si="5"/>
        <v>126728</v>
      </c>
      <c r="N39" s="3">
        <f t="shared" si="6"/>
        <v>196942</v>
      </c>
      <c r="O39" s="7">
        <f>-13632+126728</f>
        <v>113096</v>
      </c>
      <c r="P39" s="3">
        <v>-126728</v>
      </c>
      <c r="Q39" s="3">
        <f t="shared" si="33"/>
        <v>183310</v>
      </c>
      <c r="R39" s="3">
        <f t="shared" si="34"/>
        <v>0</v>
      </c>
      <c r="S39" s="3">
        <f t="shared" si="35"/>
        <v>183310</v>
      </c>
      <c r="T39" s="45" t="s">
        <v>88</v>
      </c>
    </row>
    <row r="40" spans="1:26" x14ac:dyDescent="0.2">
      <c r="A40" s="24" t="s">
        <v>31</v>
      </c>
      <c r="B40" s="8">
        <v>2636197</v>
      </c>
      <c r="C40" s="8">
        <v>37</v>
      </c>
      <c r="D40" s="3">
        <f t="shared" si="36"/>
        <v>2636234</v>
      </c>
      <c r="E40" s="2"/>
      <c r="F40" s="2"/>
      <c r="G40" s="39">
        <f t="shared" si="21"/>
        <v>2636197</v>
      </c>
      <c r="H40" s="39">
        <f t="shared" si="22"/>
        <v>37</v>
      </c>
      <c r="I40" s="39">
        <f t="shared" si="23"/>
        <v>2636234</v>
      </c>
      <c r="J40" s="2"/>
      <c r="K40" s="2"/>
      <c r="L40" s="3">
        <f t="shared" si="4"/>
        <v>2636197</v>
      </c>
      <c r="M40" s="3">
        <f t="shared" si="5"/>
        <v>37</v>
      </c>
      <c r="N40" s="3">
        <f t="shared" si="6"/>
        <v>2636234</v>
      </c>
      <c r="O40" s="7">
        <f>37-2357923</f>
        <v>-2357886</v>
      </c>
      <c r="P40" s="3">
        <v>-37</v>
      </c>
      <c r="Q40" s="3">
        <f t="shared" si="33"/>
        <v>278311</v>
      </c>
      <c r="R40" s="3">
        <f t="shared" si="34"/>
        <v>0</v>
      </c>
      <c r="S40" s="3">
        <f t="shared" si="35"/>
        <v>278311</v>
      </c>
      <c r="T40" s="45" t="s">
        <v>89</v>
      </c>
    </row>
    <row r="41" spans="1:26" x14ac:dyDescent="0.2">
      <c r="A41" s="33" t="s">
        <v>105</v>
      </c>
      <c r="B41" s="31">
        <v>2529978</v>
      </c>
      <c r="C41" s="31"/>
      <c r="D41" s="28">
        <f>SUM(B41:C41)</f>
        <v>2529978</v>
      </c>
      <c r="E41" s="2"/>
      <c r="F41" s="2"/>
      <c r="G41" s="39">
        <f t="shared" si="21"/>
        <v>2529978</v>
      </c>
      <c r="H41" s="39">
        <f t="shared" si="22"/>
        <v>0</v>
      </c>
      <c r="I41" s="39">
        <f t="shared" si="23"/>
        <v>2529978</v>
      </c>
      <c r="J41" s="2"/>
      <c r="K41" s="2"/>
      <c r="L41" s="44">
        <f t="shared" si="4"/>
        <v>2529978</v>
      </c>
      <c r="M41" s="44">
        <f t="shared" si="5"/>
        <v>0</v>
      </c>
      <c r="N41" s="44">
        <f t="shared" si="6"/>
        <v>2529978</v>
      </c>
      <c r="O41" s="49">
        <v>-2419366</v>
      </c>
      <c r="P41" s="42"/>
      <c r="Q41" s="44">
        <f t="shared" si="33"/>
        <v>110612</v>
      </c>
      <c r="R41" s="44">
        <f t="shared" si="34"/>
        <v>0</v>
      </c>
      <c r="S41" s="44">
        <f t="shared" si="35"/>
        <v>110612</v>
      </c>
      <c r="T41" s="45"/>
    </row>
    <row r="42" spans="1:26" x14ac:dyDescent="0.2">
      <c r="A42" s="24" t="s">
        <v>32</v>
      </c>
      <c r="B42" s="8">
        <v>633770</v>
      </c>
      <c r="C42" s="8"/>
      <c r="D42" s="3">
        <f t="shared" si="36"/>
        <v>633770</v>
      </c>
      <c r="E42" s="2"/>
      <c r="F42" s="2"/>
      <c r="G42" s="39">
        <f t="shared" si="21"/>
        <v>633770</v>
      </c>
      <c r="H42" s="39">
        <f t="shared" si="22"/>
        <v>0</v>
      </c>
      <c r="I42" s="39">
        <f t="shared" si="23"/>
        <v>633770</v>
      </c>
      <c r="J42" s="2">
        <v>2845</v>
      </c>
      <c r="K42" s="2"/>
      <c r="L42" s="3">
        <f t="shared" si="4"/>
        <v>636615</v>
      </c>
      <c r="M42" s="3">
        <f t="shared" si="5"/>
        <v>0</v>
      </c>
      <c r="N42" s="3">
        <f t="shared" si="6"/>
        <v>636615</v>
      </c>
      <c r="O42" s="7">
        <f>-428688-2845</f>
        <v>-431533</v>
      </c>
      <c r="P42" s="2"/>
      <c r="Q42" s="3">
        <f t="shared" si="33"/>
        <v>205082</v>
      </c>
      <c r="R42" s="3">
        <f t="shared" si="34"/>
        <v>0</v>
      </c>
      <c r="S42" s="3">
        <f t="shared" si="35"/>
        <v>205082</v>
      </c>
      <c r="T42" s="45" t="s">
        <v>90</v>
      </c>
    </row>
    <row r="43" spans="1:26" x14ac:dyDescent="0.2">
      <c r="A43" s="33" t="s">
        <v>107</v>
      </c>
      <c r="B43" s="31">
        <v>433847</v>
      </c>
      <c r="C43" s="31"/>
      <c r="D43" s="28">
        <f>SUM(B43:C43)</f>
        <v>433847</v>
      </c>
      <c r="E43" s="2"/>
      <c r="F43" s="2"/>
      <c r="G43" s="39">
        <f t="shared" si="21"/>
        <v>433847</v>
      </c>
      <c r="H43" s="39">
        <f t="shared" si="22"/>
        <v>0</v>
      </c>
      <c r="I43" s="39">
        <f t="shared" si="23"/>
        <v>433847</v>
      </c>
      <c r="J43" s="2"/>
      <c r="K43" s="2"/>
      <c r="L43" s="44">
        <f t="shared" si="4"/>
        <v>433847</v>
      </c>
      <c r="M43" s="44">
        <f t="shared" si="5"/>
        <v>0</v>
      </c>
      <c r="N43" s="44">
        <f t="shared" si="6"/>
        <v>433847</v>
      </c>
      <c r="O43" s="44">
        <f>-171987+2845</f>
        <v>-169142</v>
      </c>
      <c r="P43" s="42"/>
      <c r="Q43" s="44">
        <f t="shared" si="33"/>
        <v>264705</v>
      </c>
      <c r="R43" s="44">
        <f t="shared" si="34"/>
        <v>0</v>
      </c>
      <c r="S43" s="44">
        <f t="shared" si="35"/>
        <v>264705</v>
      </c>
      <c r="T43" s="45"/>
      <c r="V43">
        <v>2845</v>
      </c>
      <c r="W43">
        <v>84035</v>
      </c>
      <c r="X43">
        <v>376</v>
      </c>
      <c r="Y43" t="s">
        <v>104</v>
      </c>
      <c r="Z43">
        <v>87256</v>
      </c>
    </row>
    <row r="44" spans="1:26" x14ac:dyDescent="0.2">
      <c r="A44" s="24" t="s">
        <v>0</v>
      </c>
      <c r="B44" s="8"/>
      <c r="C44" s="8"/>
      <c r="D44" s="3">
        <f t="shared" si="36"/>
        <v>0</v>
      </c>
      <c r="E44" s="2"/>
      <c r="F44" s="2"/>
      <c r="G44" s="39">
        <f t="shared" si="21"/>
        <v>0</v>
      </c>
      <c r="H44" s="39">
        <f t="shared" si="22"/>
        <v>0</v>
      </c>
      <c r="I44" s="39">
        <f t="shared" si="23"/>
        <v>0</v>
      </c>
      <c r="J44" s="2"/>
      <c r="K44" s="2"/>
      <c r="L44" s="3">
        <f t="shared" si="4"/>
        <v>0</v>
      </c>
      <c r="M44" s="3">
        <f t="shared" si="5"/>
        <v>0</v>
      </c>
      <c r="N44" s="3">
        <f t="shared" si="6"/>
        <v>0</v>
      </c>
      <c r="O44" s="7">
        <v>67804</v>
      </c>
      <c r="P44" s="2"/>
      <c r="Q44" s="3">
        <f t="shared" si="33"/>
        <v>67804</v>
      </c>
      <c r="R44" s="3">
        <f t="shared" si="34"/>
        <v>0</v>
      </c>
      <c r="S44" s="3">
        <f t="shared" si="35"/>
        <v>67804</v>
      </c>
      <c r="T44" s="45" t="s">
        <v>91</v>
      </c>
    </row>
    <row r="45" spans="1:26" x14ac:dyDescent="0.2">
      <c r="A45" s="24" t="s">
        <v>92</v>
      </c>
      <c r="B45" s="7"/>
      <c r="C45" s="7"/>
      <c r="D45" s="3">
        <f t="shared" si="36"/>
        <v>0</v>
      </c>
      <c r="E45" s="2"/>
      <c r="F45" s="2"/>
      <c r="G45" s="39">
        <f t="shared" si="21"/>
        <v>0</v>
      </c>
      <c r="H45" s="39">
        <f t="shared" si="22"/>
        <v>0</v>
      </c>
      <c r="I45" s="39">
        <f t="shared" si="23"/>
        <v>0</v>
      </c>
      <c r="J45" s="2"/>
      <c r="K45" s="2"/>
      <c r="L45" s="3">
        <f t="shared" si="4"/>
        <v>0</v>
      </c>
      <c r="M45" s="3">
        <f t="shared" si="5"/>
        <v>0</v>
      </c>
      <c r="N45" s="3">
        <f t="shared" si="6"/>
        <v>0</v>
      </c>
      <c r="O45" s="7">
        <v>577</v>
      </c>
      <c r="P45" s="2"/>
      <c r="Q45" s="3">
        <f t="shared" si="33"/>
        <v>577</v>
      </c>
      <c r="R45" s="3">
        <f t="shared" si="34"/>
        <v>0</v>
      </c>
      <c r="S45" s="3">
        <f t="shared" si="35"/>
        <v>577</v>
      </c>
      <c r="T45" s="45" t="s">
        <v>93</v>
      </c>
    </row>
    <row r="46" spans="1:26" x14ac:dyDescent="0.2">
      <c r="A46" s="24" t="s">
        <v>96</v>
      </c>
      <c r="B46" s="7"/>
      <c r="C46" s="7"/>
      <c r="D46" s="3">
        <f t="shared" si="36"/>
        <v>0</v>
      </c>
      <c r="E46" s="2"/>
      <c r="F46" s="2"/>
      <c r="G46" s="39">
        <f t="shared" si="21"/>
        <v>0</v>
      </c>
      <c r="H46" s="39">
        <f t="shared" si="22"/>
        <v>0</v>
      </c>
      <c r="I46" s="39">
        <f t="shared" si="23"/>
        <v>0</v>
      </c>
      <c r="J46" s="2"/>
      <c r="K46" s="2"/>
      <c r="L46" s="3">
        <f t="shared" si="4"/>
        <v>0</v>
      </c>
      <c r="M46" s="3">
        <f t="shared" si="5"/>
        <v>0</v>
      </c>
      <c r="N46" s="3">
        <f t="shared" si="6"/>
        <v>0</v>
      </c>
      <c r="O46" s="7">
        <v>1346</v>
      </c>
      <c r="P46" s="2"/>
      <c r="Q46" s="3">
        <f t="shared" si="33"/>
        <v>1346</v>
      </c>
      <c r="R46" s="3">
        <f t="shared" si="34"/>
        <v>0</v>
      </c>
      <c r="S46" s="3">
        <f t="shared" si="35"/>
        <v>1346</v>
      </c>
      <c r="T46" s="45" t="s">
        <v>94</v>
      </c>
    </row>
    <row r="47" spans="1:26" x14ac:dyDescent="0.2">
      <c r="A47" s="24" t="s">
        <v>34</v>
      </c>
      <c r="B47" s="7"/>
      <c r="C47" s="7"/>
      <c r="D47" s="3"/>
      <c r="E47" s="2"/>
      <c r="F47" s="2"/>
      <c r="G47" s="39"/>
      <c r="H47" s="39"/>
      <c r="I47" s="39"/>
      <c r="J47" s="2"/>
      <c r="K47" s="2"/>
      <c r="L47" s="3">
        <f t="shared" ref="L47" si="37">+G47+J47</f>
        <v>0</v>
      </c>
      <c r="M47" s="3">
        <f t="shared" ref="M47" si="38">+H47+K47</f>
        <v>0</v>
      </c>
      <c r="N47" s="3">
        <f t="shared" ref="N47" si="39">+L47+M47</f>
        <v>0</v>
      </c>
      <c r="O47" s="7">
        <v>19403</v>
      </c>
      <c r="P47" s="2"/>
      <c r="Q47" s="3">
        <f t="shared" si="33"/>
        <v>19403</v>
      </c>
      <c r="R47" s="3">
        <f t="shared" si="34"/>
        <v>0</v>
      </c>
      <c r="S47" s="3">
        <f t="shared" si="35"/>
        <v>19403</v>
      </c>
      <c r="T47" s="45" t="s">
        <v>95</v>
      </c>
    </row>
    <row r="48" spans="1:26" x14ac:dyDescent="0.2">
      <c r="A48" s="25" t="s">
        <v>35</v>
      </c>
      <c r="B48" s="22">
        <f t="shared" ref="B48:M48" si="40">SUM(B34,B35,B36,B37,B39,B40,B42,B44,B45,B46,B47)</f>
        <v>3701826</v>
      </c>
      <c r="C48" s="22">
        <f t="shared" si="40"/>
        <v>127495</v>
      </c>
      <c r="D48" s="22">
        <f t="shared" si="40"/>
        <v>3829321</v>
      </c>
      <c r="E48" s="22">
        <f t="shared" si="40"/>
        <v>0</v>
      </c>
      <c r="F48" s="22">
        <f t="shared" si="40"/>
        <v>0</v>
      </c>
      <c r="G48" s="22">
        <f t="shared" si="40"/>
        <v>3701826</v>
      </c>
      <c r="H48" s="22">
        <f t="shared" si="40"/>
        <v>127495</v>
      </c>
      <c r="I48" s="22">
        <f t="shared" si="40"/>
        <v>3829321</v>
      </c>
      <c r="J48" s="22">
        <f t="shared" si="40"/>
        <v>8845</v>
      </c>
      <c r="K48" s="22">
        <f t="shared" si="40"/>
        <v>0</v>
      </c>
      <c r="L48" s="22">
        <f t="shared" si="40"/>
        <v>3710671</v>
      </c>
      <c r="M48" s="22">
        <f t="shared" si="40"/>
        <v>127495</v>
      </c>
      <c r="N48" s="22">
        <f>SUM(N34,N35,N36,N37,N39,N40,N42,N44,N45,N46,N47)</f>
        <v>3838166</v>
      </c>
      <c r="O48" s="22">
        <f t="shared" ref="O48:R48" si="41">SUM(O34,O35,O36,O37,O39,O40,O42,O44,O45,O46,O47)</f>
        <v>-2490925</v>
      </c>
      <c r="P48" s="22">
        <f t="shared" si="41"/>
        <v>-127495</v>
      </c>
      <c r="Q48" s="22">
        <f t="shared" si="41"/>
        <v>1219746</v>
      </c>
      <c r="R48" s="22">
        <f t="shared" si="41"/>
        <v>0</v>
      </c>
      <c r="S48" s="22">
        <f>SUM(S34,S35,S36,S37,S39,S40,S42,S44,S45,S46,S47)</f>
        <v>1219746</v>
      </c>
      <c r="T48" s="45"/>
    </row>
    <row r="49" spans="1:20" x14ac:dyDescent="0.2">
      <c r="A49" s="19" t="s">
        <v>36</v>
      </c>
      <c r="B49" s="7"/>
      <c r="C49" s="7"/>
      <c r="D49" s="3">
        <f>SUM(B49:C49)</f>
        <v>0</v>
      </c>
      <c r="E49" s="2"/>
      <c r="F49" s="2"/>
      <c r="G49" s="39">
        <f t="shared" si="21"/>
        <v>0</v>
      </c>
      <c r="H49" s="39">
        <f t="shared" si="22"/>
        <v>0</v>
      </c>
      <c r="I49" s="39">
        <f t="shared" si="23"/>
        <v>0</v>
      </c>
      <c r="J49" s="2"/>
      <c r="K49" s="2"/>
      <c r="L49" s="3">
        <f t="shared" si="4"/>
        <v>0</v>
      </c>
      <c r="M49" s="3">
        <f t="shared" si="5"/>
        <v>0</v>
      </c>
      <c r="N49" s="3">
        <f t="shared" si="6"/>
        <v>0</v>
      </c>
      <c r="O49" s="2">
        <v>13</v>
      </c>
      <c r="P49" s="2"/>
      <c r="Q49" s="3">
        <f t="shared" ref="Q49:Q51" si="42">+L49+O49</f>
        <v>13</v>
      </c>
      <c r="R49" s="3">
        <f t="shared" ref="R49:R51" si="43">+M49+P49</f>
        <v>0</v>
      </c>
      <c r="S49" s="3">
        <f t="shared" ref="S49:S51" si="44">+Q49+R49</f>
        <v>13</v>
      </c>
      <c r="T49" s="45"/>
    </row>
    <row r="50" spans="1:20" s="1" customFormat="1" x14ac:dyDescent="0.2">
      <c r="A50" s="15" t="s">
        <v>37</v>
      </c>
      <c r="B50" s="29">
        <v>10191088</v>
      </c>
      <c r="C50" s="29"/>
      <c r="D50" s="29">
        <f>SUM(B50:C50)</f>
        <v>10191088</v>
      </c>
      <c r="E50" s="40"/>
      <c r="F50" s="40"/>
      <c r="G50" s="39">
        <f t="shared" si="21"/>
        <v>10191088</v>
      </c>
      <c r="H50" s="39">
        <f t="shared" si="22"/>
        <v>0</v>
      </c>
      <c r="I50" s="39">
        <f t="shared" si="23"/>
        <v>10191088</v>
      </c>
      <c r="J50" s="40"/>
      <c r="K50" s="40"/>
      <c r="L50" s="3">
        <f t="shared" si="4"/>
        <v>10191088</v>
      </c>
      <c r="M50" s="3">
        <f t="shared" si="5"/>
        <v>0</v>
      </c>
      <c r="N50" s="3">
        <f t="shared" si="6"/>
        <v>10191088</v>
      </c>
      <c r="O50" s="48">
        <v>-9726013</v>
      </c>
      <c r="P50" s="40"/>
      <c r="Q50" s="3">
        <f t="shared" si="42"/>
        <v>465075</v>
      </c>
      <c r="R50" s="3">
        <f t="shared" si="43"/>
        <v>0</v>
      </c>
      <c r="S50" s="3">
        <f t="shared" si="44"/>
        <v>465075</v>
      </c>
      <c r="T50" s="45" t="s">
        <v>97</v>
      </c>
    </row>
    <row r="51" spans="1:20" x14ac:dyDescent="0.2">
      <c r="A51" s="13" t="s">
        <v>38</v>
      </c>
      <c r="B51" s="7"/>
      <c r="C51" s="7"/>
      <c r="D51" s="29">
        <f>SUM(B51:C51)</f>
        <v>0</v>
      </c>
      <c r="E51" s="2"/>
      <c r="F51" s="2"/>
      <c r="G51" s="39">
        <f t="shared" si="21"/>
        <v>0</v>
      </c>
      <c r="H51" s="39">
        <f t="shared" si="22"/>
        <v>0</v>
      </c>
      <c r="I51" s="39">
        <f t="shared" si="23"/>
        <v>0</v>
      </c>
      <c r="J51" s="2"/>
      <c r="K51" s="2"/>
      <c r="L51" s="3">
        <f t="shared" si="4"/>
        <v>0</v>
      </c>
      <c r="M51" s="3">
        <f t="shared" si="5"/>
        <v>0</v>
      </c>
      <c r="N51" s="3">
        <f t="shared" si="6"/>
        <v>0</v>
      </c>
      <c r="O51" s="48">
        <v>1575</v>
      </c>
      <c r="P51" s="2"/>
      <c r="Q51" s="3">
        <f t="shared" si="42"/>
        <v>1575</v>
      </c>
      <c r="R51" s="3">
        <f t="shared" si="43"/>
        <v>0</v>
      </c>
      <c r="S51" s="3">
        <f t="shared" si="44"/>
        <v>1575</v>
      </c>
      <c r="T51" s="45"/>
    </row>
    <row r="52" spans="1:20" x14ac:dyDescent="0.2">
      <c r="A52" s="17" t="s">
        <v>39</v>
      </c>
      <c r="B52" s="9">
        <f>SUM(B49:B51)</f>
        <v>10191088</v>
      </c>
      <c r="C52" s="9">
        <f>SUM(C49:C51)</f>
        <v>0</v>
      </c>
      <c r="D52" s="9">
        <f>SUM(D49:D51)</f>
        <v>10191088</v>
      </c>
      <c r="E52" s="9">
        <f t="shared" ref="E52:N52" si="45">SUM(E49:E51)</f>
        <v>0</v>
      </c>
      <c r="F52" s="9">
        <f t="shared" si="45"/>
        <v>0</v>
      </c>
      <c r="G52" s="9">
        <f t="shared" si="45"/>
        <v>10191088</v>
      </c>
      <c r="H52" s="9">
        <f t="shared" si="45"/>
        <v>0</v>
      </c>
      <c r="I52" s="9">
        <f t="shared" si="45"/>
        <v>10191088</v>
      </c>
      <c r="J52" s="9">
        <f t="shared" si="45"/>
        <v>0</v>
      </c>
      <c r="K52" s="9">
        <f t="shared" si="45"/>
        <v>0</v>
      </c>
      <c r="L52" s="9">
        <f t="shared" si="45"/>
        <v>10191088</v>
      </c>
      <c r="M52" s="9">
        <f t="shared" si="45"/>
        <v>0</v>
      </c>
      <c r="N52" s="9">
        <f t="shared" si="45"/>
        <v>10191088</v>
      </c>
      <c r="O52" s="9">
        <f t="shared" ref="O52:S52" si="46">SUM(O49:O51)</f>
        <v>-9724425</v>
      </c>
      <c r="P52" s="9">
        <f t="shared" si="46"/>
        <v>0</v>
      </c>
      <c r="Q52" s="9">
        <f t="shared" si="46"/>
        <v>466663</v>
      </c>
      <c r="R52" s="9">
        <f t="shared" si="46"/>
        <v>0</v>
      </c>
      <c r="S52" s="9">
        <f t="shared" si="46"/>
        <v>466663</v>
      </c>
      <c r="T52" s="45"/>
    </row>
    <row r="53" spans="1:20" x14ac:dyDescent="0.2">
      <c r="A53" s="13" t="s">
        <v>40</v>
      </c>
      <c r="B53" s="7">
        <v>50000</v>
      </c>
      <c r="C53" s="7"/>
      <c r="D53" s="3">
        <f>SUM(B53:C53)</f>
        <v>50000</v>
      </c>
      <c r="E53" s="2"/>
      <c r="F53" s="2"/>
      <c r="G53" s="39">
        <f t="shared" si="21"/>
        <v>50000</v>
      </c>
      <c r="H53" s="39">
        <f t="shared" si="22"/>
        <v>0</v>
      </c>
      <c r="I53" s="39">
        <f t="shared" si="23"/>
        <v>50000</v>
      </c>
      <c r="J53" s="2"/>
      <c r="K53" s="2"/>
      <c r="L53" s="3">
        <f t="shared" si="4"/>
        <v>50000</v>
      </c>
      <c r="M53" s="3">
        <f t="shared" si="5"/>
        <v>0</v>
      </c>
      <c r="N53" s="3">
        <f t="shared" si="6"/>
        <v>50000</v>
      </c>
      <c r="O53" s="48">
        <v>19117</v>
      </c>
      <c r="P53" s="2"/>
      <c r="Q53" s="3">
        <f t="shared" ref="Q53:Q54" si="47">+L53+O53</f>
        <v>69117</v>
      </c>
      <c r="R53" s="3">
        <f t="shared" ref="R53:R54" si="48">+M53+P53</f>
        <v>0</v>
      </c>
      <c r="S53" s="3">
        <f t="shared" ref="S53:S54" si="49">+Q53+R53</f>
        <v>69117</v>
      </c>
      <c r="T53" s="45" t="s">
        <v>98</v>
      </c>
    </row>
    <row r="54" spans="1:20" x14ac:dyDescent="0.2">
      <c r="A54" s="13" t="s">
        <v>41</v>
      </c>
      <c r="B54" s="7"/>
      <c r="C54" s="7"/>
      <c r="D54" s="3">
        <f>SUM(B54:C54)</f>
        <v>0</v>
      </c>
      <c r="E54" s="2"/>
      <c r="F54" s="2"/>
      <c r="G54" s="39">
        <f t="shared" si="21"/>
        <v>0</v>
      </c>
      <c r="H54" s="39">
        <f t="shared" si="22"/>
        <v>0</v>
      </c>
      <c r="I54" s="39">
        <f t="shared" si="23"/>
        <v>0</v>
      </c>
      <c r="J54" s="2"/>
      <c r="K54" s="2"/>
      <c r="L54" s="3">
        <f t="shared" si="4"/>
        <v>0</v>
      </c>
      <c r="M54" s="3">
        <f t="shared" si="5"/>
        <v>0</v>
      </c>
      <c r="N54" s="3">
        <f t="shared" si="6"/>
        <v>0</v>
      </c>
      <c r="O54" s="48">
        <v>1241</v>
      </c>
      <c r="P54" s="2"/>
      <c r="Q54" s="3">
        <f t="shared" si="47"/>
        <v>1241</v>
      </c>
      <c r="R54" s="3">
        <f t="shared" si="48"/>
        <v>0</v>
      </c>
      <c r="S54" s="3">
        <f t="shared" si="49"/>
        <v>1241</v>
      </c>
      <c r="T54" s="45" t="s">
        <v>99</v>
      </c>
    </row>
    <row r="55" spans="1:20" x14ac:dyDescent="0.2">
      <c r="A55" s="16" t="s">
        <v>42</v>
      </c>
      <c r="B55" s="22">
        <f>SUM(B53:B54)</f>
        <v>50000</v>
      </c>
      <c r="C55" s="22">
        <f>SUM(C53:C54)</f>
        <v>0</v>
      </c>
      <c r="D55" s="22">
        <f>SUM(D53:D54)</f>
        <v>50000</v>
      </c>
      <c r="E55" s="22">
        <f t="shared" ref="E55:N55" si="50">SUM(E53:E54)</f>
        <v>0</v>
      </c>
      <c r="F55" s="22">
        <f t="shared" si="50"/>
        <v>0</v>
      </c>
      <c r="G55" s="22">
        <f t="shared" si="50"/>
        <v>50000</v>
      </c>
      <c r="H55" s="22">
        <f t="shared" si="50"/>
        <v>0</v>
      </c>
      <c r="I55" s="22">
        <f t="shared" si="50"/>
        <v>50000</v>
      </c>
      <c r="J55" s="22">
        <f t="shared" si="50"/>
        <v>0</v>
      </c>
      <c r="K55" s="22">
        <f t="shared" si="50"/>
        <v>0</v>
      </c>
      <c r="L55" s="22">
        <f t="shared" si="50"/>
        <v>50000</v>
      </c>
      <c r="M55" s="22">
        <f t="shared" si="50"/>
        <v>0</v>
      </c>
      <c r="N55" s="22">
        <f t="shared" si="50"/>
        <v>50000</v>
      </c>
      <c r="O55" s="22">
        <f t="shared" ref="O55:S55" si="51">SUM(O53:O54)</f>
        <v>20358</v>
      </c>
      <c r="P55" s="22">
        <f t="shared" si="51"/>
        <v>0</v>
      </c>
      <c r="Q55" s="22">
        <f t="shared" si="51"/>
        <v>70358</v>
      </c>
      <c r="R55" s="22">
        <f t="shared" si="51"/>
        <v>0</v>
      </c>
      <c r="S55" s="22">
        <f t="shared" si="51"/>
        <v>70358</v>
      </c>
      <c r="T55" s="45"/>
    </row>
    <row r="56" spans="1:20" x14ac:dyDescent="0.2">
      <c r="A56" s="13" t="s">
        <v>57</v>
      </c>
      <c r="B56" s="7"/>
      <c r="C56" s="7"/>
      <c r="D56" s="3">
        <f>SUM(B56:C56)</f>
        <v>0</v>
      </c>
      <c r="E56" s="2"/>
      <c r="F56" s="2"/>
      <c r="G56" s="39">
        <f t="shared" si="21"/>
        <v>0</v>
      </c>
      <c r="H56" s="39">
        <f t="shared" si="22"/>
        <v>0</v>
      </c>
      <c r="I56" s="39">
        <f t="shared" si="23"/>
        <v>0</v>
      </c>
      <c r="J56" s="2"/>
      <c r="K56" s="2"/>
      <c r="L56" s="3">
        <f t="shared" si="4"/>
        <v>0</v>
      </c>
      <c r="M56" s="3">
        <f t="shared" si="5"/>
        <v>0</v>
      </c>
      <c r="N56" s="3">
        <f t="shared" si="6"/>
        <v>0</v>
      </c>
      <c r="O56" s="2">
        <v>807</v>
      </c>
      <c r="P56" s="2"/>
      <c r="Q56" s="3">
        <f t="shared" ref="Q56:Q57" si="52">+L56+O56</f>
        <v>807</v>
      </c>
      <c r="R56" s="3">
        <f t="shared" ref="R56:R57" si="53">+M56+P56</f>
        <v>0</v>
      </c>
      <c r="S56" s="3">
        <f t="shared" ref="S56:S57" si="54">+Q56+R56</f>
        <v>807</v>
      </c>
      <c r="T56" s="45"/>
    </row>
    <row r="57" spans="1:20" x14ac:dyDescent="0.2">
      <c r="A57" s="13" t="s">
        <v>44</v>
      </c>
      <c r="B57" s="7"/>
      <c r="C57" s="7"/>
      <c r="D57" s="3">
        <f>SUM(B57:C57)</f>
        <v>0</v>
      </c>
      <c r="E57" s="2"/>
      <c r="F57" s="2"/>
      <c r="G57" s="39">
        <f t="shared" si="21"/>
        <v>0</v>
      </c>
      <c r="H57" s="39">
        <f t="shared" si="22"/>
        <v>0</v>
      </c>
      <c r="I57" s="39">
        <f t="shared" si="23"/>
        <v>0</v>
      </c>
      <c r="J57" s="2"/>
      <c r="K57" s="2"/>
      <c r="L57" s="3">
        <f t="shared" si="4"/>
        <v>0</v>
      </c>
      <c r="M57" s="3">
        <f t="shared" si="5"/>
        <v>0</v>
      </c>
      <c r="N57" s="3">
        <f t="shared" si="6"/>
        <v>0</v>
      </c>
      <c r="O57" s="2">
        <v>2</v>
      </c>
      <c r="P57" s="2"/>
      <c r="Q57" s="3">
        <f t="shared" si="52"/>
        <v>2</v>
      </c>
      <c r="R57" s="3">
        <f t="shared" si="53"/>
        <v>0</v>
      </c>
      <c r="S57" s="3">
        <f t="shared" si="54"/>
        <v>2</v>
      </c>
      <c r="T57" s="45"/>
    </row>
    <row r="58" spans="1:20" x14ac:dyDescent="0.2">
      <c r="A58" s="16" t="s">
        <v>45</v>
      </c>
      <c r="B58" s="9">
        <f>SUM(B56:B57)</f>
        <v>0</v>
      </c>
      <c r="C58" s="9">
        <f t="shared" ref="C58:S58" si="55">SUM(C56:C57)</f>
        <v>0</v>
      </c>
      <c r="D58" s="9">
        <f t="shared" si="55"/>
        <v>0</v>
      </c>
      <c r="E58" s="9">
        <f t="shared" si="55"/>
        <v>0</v>
      </c>
      <c r="F58" s="9">
        <f t="shared" si="55"/>
        <v>0</v>
      </c>
      <c r="G58" s="9">
        <f t="shared" si="55"/>
        <v>0</v>
      </c>
      <c r="H58" s="9">
        <f t="shared" si="55"/>
        <v>0</v>
      </c>
      <c r="I58" s="9">
        <f t="shared" si="55"/>
        <v>0</v>
      </c>
      <c r="J58" s="9">
        <f t="shared" si="55"/>
        <v>0</v>
      </c>
      <c r="K58" s="9">
        <f t="shared" si="55"/>
        <v>0</v>
      </c>
      <c r="L58" s="9">
        <f t="shared" si="55"/>
        <v>0</v>
      </c>
      <c r="M58" s="9">
        <f t="shared" si="55"/>
        <v>0</v>
      </c>
      <c r="N58" s="9">
        <f t="shared" si="55"/>
        <v>0</v>
      </c>
      <c r="O58" s="9">
        <f t="shared" si="55"/>
        <v>809</v>
      </c>
      <c r="P58" s="9">
        <f t="shared" si="55"/>
        <v>0</v>
      </c>
      <c r="Q58" s="9">
        <f t="shared" si="55"/>
        <v>809</v>
      </c>
      <c r="R58" s="9">
        <f t="shared" si="55"/>
        <v>0</v>
      </c>
      <c r="S58" s="9">
        <f t="shared" si="55"/>
        <v>809</v>
      </c>
      <c r="T58" s="45"/>
    </row>
    <row r="59" spans="1:20" x14ac:dyDescent="0.2">
      <c r="A59" s="23" t="s">
        <v>46</v>
      </c>
      <c r="B59" s="22">
        <f>SUM(B17,B20,B23,B33,B48,B52,B55,B58)</f>
        <v>23824013</v>
      </c>
      <c r="C59" s="22">
        <f>SUM(C17,C20,C23,C33,C48,C52,C55,C58)</f>
        <v>135659</v>
      </c>
      <c r="D59" s="22">
        <f>SUM(D17,D20,D23,D33,D48,D52,D55,D58)</f>
        <v>23959672</v>
      </c>
      <c r="E59" s="22">
        <f t="shared" ref="E59:N59" si="56">SUM(E17,E20,E23,E33,E48,E52,E55,E58)</f>
        <v>326052</v>
      </c>
      <c r="F59" s="22">
        <f t="shared" si="56"/>
        <v>0</v>
      </c>
      <c r="G59" s="22">
        <f t="shared" si="56"/>
        <v>24150065</v>
      </c>
      <c r="H59" s="22">
        <f t="shared" si="56"/>
        <v>135659</v>
      </c>
      <c r="I59" s="22">
        <f t="shared" si="56"/>
        <v>24285724</v>
      </c>
      <c r="J59" s="22">
        <f t="shared" si="56"/>
        <v>50256</v>
      </c>
      <c r="K59" s="22">
        <f t="shared" si="56"/>
        <v>344</v>
      </c>
      <c r="L59" s="22">
        <f t="shared" si="56"/>
        <v>24200321</v>
      </c>
      <c r="M59" s="22">
        <f t="shared" si="56"/>
        <v>136003</v>
      </c>
      <c r="N59" s="22">
        <f t="shared" si="56"/>
        <v>24336324</v>
      </c>
      <c r="O59" s="22">
        <f t="shared" ref="O59:S59" si="57">SUM(O17,O20,O23,O33,O48,O52,O55,O58)</f>
        <v>-7329040</v>
      </c>
      <c r="P59" s="22">
        <f t="shared" si="57"/>
        <v>-127779</v>
      </c>
      <c r="Q59" s="22">
        <f t="shared" si="57"/>
        <v>16871281</v>
      </c>
      <c r="R59" s="22">
        <f t="shared" si="57"/>
        <v>8224</v>
      </c>
      <c r="S59" s="22">
        <f t="shared" si="57"/>
        <v>16879505</v>
      </c>
      <c r="T59" s="45"/>
    </row>
    <row r="60" spans="1:20" x14ac:dyDescent="0.2">
      <c r="A60" s="2" t="s">
        <v>51</v>
      </c>
      <c r="B60" s="7"/>
      <c r="C60" s="7"/>
      <c r="D60" s="3">
        <f>SUM(B60:C60)</f>
        <v>0</v>
      </c>
      <c r="E60" s="7"/>
      <c r="F60" s="7"/>
      <c r="G60" s="39">
        <f t="shared" si="21"/>
        <v>0</v>
      </c>
      <c r="H60" s="39">
        <f t="shared" si="22"/>
        <v>0</v>
      </c>
      <c r="I60" s="39">
        <f t="shared" si="23"/>
        <v>0</v>
      </c>
      <c r="J60" s="2"/>
      <c r="K60" s="2"/>
      <c r="L60" s="3">
        <f t="shared" si="4"/>
        <v>0</v>
      </c>
      <c r="M60" s="3">
        <f t="shared" si="5"/>
        <v>0</v>
      </c>
      <c r="N60" s="3">
        <f t="shared" si="6"/>
        <v>0</v>
      </c>
      <c r="O60" s="48">
        <v>490</v>
      </c>
      <c r="P60" s="48"/>
      <c r="Q60" s="3">
        <f t="shared" ref="Q60:Q63" si="58">+L60+O60</f>
        <v>490</v>
      </c>
      <c r="R60" s="3">
        <f t="shared" ref="R60:R63" si="59">+M60+P60</f>
        <v>0</v>
      </c>
      <c r="S60" s="3">
        <f t="shared" ref="S60:S63" si="60">+Q60+R60</f>
        <v>490</v>
      </c>
      <c r="T60" s="45"/>
    </row>
    <row r="61" spans="1:20" x14ac:dyDescent="0.2">
      <c r="A61" s="2" t="s">
        <v>52</v>
      </c>
      <c r="B61" s="7">
        <v>1500000</v>
      </c>
      <c r="C61" s="7"/>
      <c r="D61" s="3">
        <f>SUM(B61:C61)</f>
        <v>1500000</v>
      </c>
      <c r="E61" s="7">
        <v>141774</v>
      </c>
      <c r="F61" s="7"/>
      <c r="G61" s="39">
        <f t="shared" si="21"/>
        <v>1641774</v>
      </c>
      <c r="H61" s="39">
        <f t="shared" si="22"/>
        <v>0</v>
      </c>
      <c r="I61" s="39">
        <f t="shared" si="23"/>
        <v>1641774</v>
      </c>
      <c r="J61" s="2">
        <v>763095</v>
      </c>
      <c r="K61" s="2"/>
      <c r="L61" s="3">
        <f t="shared" si="4"/>
        <v>2404869</v>
      </c>
      <c r="M61" s="3">
        <f t="shared" si="5"/>
        <v>0</v>
      </c>
      <c r="N61" s="3">
        <f t="shared" si="6"/>
        <v>2404869</v>
      </c>
      <c r="O61" s="48">
        <v>4127</v>
      </c>
      <c r="P61" s="48"/>
      <c r="Q61" s="3">
        <f t="shared" si="58"/>
        <v>2408996</v>
      </c>
      <c r="R61" s="3">
        <f t="shared" si="59"/>
        <v>0</v>
      </c>
      <c r="S61" s="3">
        <f t="shared" si="60"/>
        <v>2408996</v>
      </c>
      <c r="T61" s="45" t="s">
        <v>100</v>
      </c>
    </row>
    <row r="62" spans="1:20" x14ac:dyDescent="0.2">
      <c r="A62" s="36" t="s">
        <v>49</v>
      </c>
      <c r="B62" s="7"/>
      <c r="C62" s="7"/>
      <c r="D62" s="3">
        <f>SUM(B62:C62)</f>
        <v>0</v>
      </c>
      <c r="E62" s="7">
        <f>2487130-5232</f>
        <v>2481898</v>
      </c>
      <c r="F62" s="7">
        <v>5232</v>
      </c>
      <c r="G62" s="39">
        <f t="shared" si="21"/>
        <v>2481898</v>
      </c>
      <c r="H62" s="39">
        <f t="shared" si="22"/>
        <v>5232</v>
      </c>
      <c r="I62" s="39">
        <f t="shared" si="23"/>
        <v>2487130</v>
      </c>
      <c r="J62" s="2"/>
      <c r="K62" s="2"/>
      <c r="L62" s="3">
        <f t="shared" si="4"/>
        <v>2481898</v>
      </c>
      <c r="M62" s="3">
        <f t="shared" si="5"/>
        <v>5232</v>
      </c>
      <c r="N62" s="3">
        <f t="shared" si="6"/>
        <v>2487130</v>
      </c>
      <c r="O62" s="48">
        <v>5232</v>
      </c>
      <c r="P62" s="48">
        <v>-5232</v>
      </c>
      <c r="Q62" s="3">
        <f t="shared" si="58"/>
        <v>2487130</v>
      </c>
      <c r="R62" s="3">
        <f t="shared" si="59"/>
        <v>0</v>
      </c>
      <c r="S62" s="3">
        <f t="shared" si="60"/>
        <v>2487130</v>
      </c>
      <c r="T62" s="45" t="s">
        <v>101</v>
      </c>
    </row>
    <row r="63" spans="1:20" x14ac:dyDescent="0.2">
      <c r="A63" s="36" t="s">
        <v>70</v>
      </c>
      <c r="B63" s="7"/>
      <c r="C63" s="7"/>
      <c r="D63" s="3">
        <f>SUM(B63:C63)</f>
        <v>0</v>
      </c>
      <c r="E63" s="7">
        <v>316506</v>
      </c>
      <c r="F63" s="7"/>
      <c r="G63" s="39">
        <f t="shared" ref="G63" si="61">+B63+E63</f>
        <v>316506</v>
      </c>
      <c r="H63" s="39">
        <f t="shared" ref="H63" si="62">+C63+F63</f>
        <v>0</v>
      </c>
      <c r="I63" s="39">
        <f t="shared" ref="I63" si="63">+G63+H63</f>
        <v>316506</v>
      </c>
      <c r="J63" s="2">
        <v>371697</v>
      </c>
      <c r="K63" s="2"/>
      <c r="L63" s="3">
        <f t="shared" si="4"/>
        <v>688203</v>
      </c>
      <c r="M63" s="3">
        <f t="shared" si="5"/>
        <v>0</v>
      </c>
      <c r="N63" s="3">
        <f t="shared" si="6"/>
        <v>688203</v>
      </c>
      <c r="O63" s="48">
        <v>441118</v>
      </c>
      <c r="P63" s="48"/>
      <c r="Q63" s="3">
        <f t="shared" si="58"/>
        <v>1129321</v>
      </c>
      <c r="R63" s="3">
        <f t="shared" si="59"/>
        <v>0</v>
      </c>
      <c r="S63" s="3">
        <f t="shared" si="60"/>
        <v>1129321</v>
      </c>
      <c r="T63" s="45" t="s">
        <v>102</v>
      </c>
    </row>
    <row r="64" spans="1:20" s="1" customFormat="1" x14ac:dyDescent="0.2">
      <c r="A64" s="16" t="s">
        <v>47</v>
      </c>
      <c r="B64" s="4">
        <f t="shared" ref="B64:H64" si="64">SUM(B60:B63)</f>
        <v>1500000</v>
      </c>
      <c r="C64" s="4">
        <f t="shared" si="64"/>
        <v>0</v>
      </c>
      <c r="D64" s="4">
        <f t="shared" si="64"/>
        <v>1500000</v>
      </c>
      <c r="E64" s="4">
        <f t="shared" si="64"/>
        <v>2940178</v>
      </c>
      <c r="F64" s="4">
        <f t="shared" si="64"/>
        <v>5232</v>
      </c>
      <c r="G64" s="4">
        <f t="shared" si="64"/>
        <v>4440178</v>
      </c>
      <c r="H64" s="4">
        <f t="shared" si="64"/>
        <v>5232</v>
      </c>
      <c r="I64" s="4">
        <f>SUM(I60:I63)</f>
        <v>4445410</v>
      </c>
      <c r="J64" s="4">
        <f t="shared" ref="J64:N64" si="65">SUM(J60:J63)</f>
        <v>1134792</v>
      </c>
      <c r="K64" s="4">
        <f t="shared" si="65"/>
        <v>0</v>
      </c>
      <c r="L64" s="4">
        <f t="shared" si="65"/>
        <v>5574970</v>
      </c>
      <c r="M64" s="4">
        <f t="shared" si="65"/>
        <v>5232</v>
      </c>
      <c r="N64" s="4">
        <f t="shared" si="65"/>
        <v>5580202</v>
      </c>
      <c r="O64" s="4">
        <f t="shared" ref="O64:S64" si="66">SUM(O60:O63)</f>
        <v>450967</v>
      </c>
      <c r="P64" s="4">
        <f t="shared" si="66"/>
        <v>-5232</v>
      </c>
      <c r="Q64" s="4">
        <f t="shared" si="66"/>
        <v>6025937</v>
      </c>
      <c r="R64" s="4">
        <f t="shared" si="66"/>
        <v>0</v>
      </c>
      <c r="S64" s="4">
        <f t="shared" si="66"/>
        <v>6025937</v>
      </c>
      <c r="T64" s="45"/>
    </row>
    <row r="65" spans="1:20" s="1" customFormat="1" x14ac:dyDescent="0.2">
      <c r="A65" s="18" t="s">
        <v>9</v>
      </c>
      <c r="B65" s="4">
        <f t="shared" ref="B65:H65" si="67">SUM(B59,B64)</f>
        <v>25324013</v>
      </c>
      <c r="C65" s="4">
        <f t="shared" si="67"/>
        <v>135659</v>
      </c>
      <c r="D65" s="4">
        <f t="shared" si="67"/>
        <v>25459672</v>
      </c>
      <c r="E65" s="4">
        <f t="shared" si="67"/>
        <v>3266230</v>
      </c>
      <c r="F65" s="4">
        <f t="shared" si="67"/>
        <v>5232</v>
      </c>
      <c r="G65" s="4">
        <f t="shared" si="67"/>
        <v>28590243</v>
      </c>
      <c r="H65" s="4">
        <f t="shared" si="67"/>
        <v>140891</v>
      </c>
      <c r="I65" s="4">
        <f>SUM(I59,I64)</f>
        <v>28731134</v>
      </c>
      <c r="J65" s="4">
        <f t="shared" ref="J65:N65" si="68">SUM(J59,J64)</f>
        <v>1185048</v>
      </c>
      <c r="K65" s="4">
        <f t="shared" si="68"/>
        <v>344</v>
      </c>
      <c r="L65" s="4">
        <f t="shared" si="68"/>
        <v>29775291</v>
      </c>
      <c r="M65" s="4">
        <f t="shared" si="68"/>
        <v>141235</v>
      </c>
      <c r="N65" s="4">
        <f t="shared" si="68"/>
        <v>29916526</v>
      </c>
      <c r="O65" s="4">
        <f t="shared" ref="O65:S65" si="69">SUM(O59,O64)</f>
        <v>-6878073</v>
      </c>
      <c r="P65" s="4">
        <f t="shared" si="69"/>
        <v>-133011</v>
      </c>
      <c r="Q65" s="4">
        <f t="shared" si="69"/>
        <v>22897218</v>
      </c>
      <c r="R65" s="4">
        <f t="shared" si="69"/>
        <v>8224</v>
      </c>
      <c r="S65" s="4">
        <f t="shared" si="69"/>
        <v>22905442</v>
      </c>
      <c r="T65" s="45"/>
    </row>
    <row r="66" spans="1:20" x14ac:dyDescent="0.2">
      <c r="O66" s="46"/>
      <c r="P66" s="46"/>
      <c r="T66" s="45"/>
    </row>
    <row r="67" spans="1:20" x14ac:dyDescent="0.2">
      <c r="O67" s="47"/>
      <c r="P67" s="47"/>
      <c r="Q67" s="10"/>
      <c r="R67" s="10"/>
      <c r="S67" s="10" t="s">
        <v>8</v>
      </c>
      <c r="T67" s="45"/>
    </row>
    <row r="68" spans="1:20" x14ac:dyDescent="0.2">
      <c r="A68" s="50" t="str">
        <f>+A3</f>
        <v>Komárom Város 2024. évi tervezett bevételeinek módosítása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45"/>
    </row>
    <row r="69" spans="1:20" x14ac:dyDescent="0.2">
      <c r="O69" s="11"/>
      <c r="P69" s="11"/>
      <c r="Q69" s="11"/>
      <c r="R69" s="11"/>
      <c r="S69" s="11" t="s">
        <v>7</v>
      </c>
      <c r="T69" s="45"/>
    </row>
    <row r="70" spans="1:20" ht="25.5" customHeight="1" x14ac:dyDescent="0.2">
      <c r="A70" s="59"/>
      <c r="B70" s="58" t="s">
        <v>59</v>
      </c>
      <c r="C70" s="58"/>
      <c r="D70" s="58"/>
      <c r="E70" s="51" t="s">
        <v>63</v>
      </c>
      <c r="F70" s="52"/>
      <c r="G70" s="53" t="s">
        <v>65</v>
      </c>
      <c r="H70" s="54"/>
      <c r="I70" s="55"/>
      <c r="J70" s="51" t="s">
        <v>63</v>
      </c>
      <c r="K70" s="52"/>
      <c r="L70" s="53" t="s">
        <v>65</v>
      </c>
      <c r="M70" s="54"/>
      <c r="N70" s="55"/>
      <c r="O70" s="51" t="s">
        <v>63</v>
      </c>
      <c r="P70" s="52"/>
      <c r="Q70" s="53" t="s">
        <v>65</v>
      </c>
      <c r="R70" s="54"/>
      <c r="S70" s="55"/>
      <c r="T70" s="45"/>
    </row>
    <row r="71" spans="1:20" ht="12.75" customHeight="1" x14ac:dyDescent="0.2">
      <c r="A71" s="59"/>
      <c r="B71" s="55" t="s">
        <v>5</v>
      </c>
      <c r="C71" s="53" t="s">
        <v>6</v>
      </c>
      <c r="D71" s="58" t="str">
        <f>+D6</f>
        <v>1/2024.(I.24.) önk.rendelet eredeti ei.</v>
      </c>
      <c r="E71" s="56" t="s">
        <v>5</v>
      </c>
      <c r="F71" s="56" t="s">
        <v>6</v>
      </c>
      <c r="G71" s="56" t="s">
        <v>5</v>
      </c>
      <c r="H71" s="56" t="s">
        <v>6</v>
      </c>
      <c r="I71" s="56" t="str">
        <f>+I6</f>
        <v>5/2024.(VI.26.) önk.rendelet mód. ei.</v>
      </c>
      <c r="J71" s="56" t="s">
        <v>5</v>
      </c>
      <c r="K71" s="56" t="s">
        <v>6</v>
      </c>
      <c r="L71" s="56" t="s">
        <v>5</v>
      </c>
      <c r="M71" s="56" t="s">
        <v>6</v>
      </c>
      <c r="N71" s="56" t="str">
        <f>+N6</f>
        <v>9/2024.(X.24.) önk.rendelet mód. ei.</v>
      </c>
      <c r="O71" s="56" t="s">
        <v>5</v>
      </c>
      <c r="P71" s="56" t="s">
        <v>6</v>
      </c>
      <c r="Q71" s="56" t="s">
        <v>5</v>
      </c>
      <c r="R71" s="56" t="s">
        <v>6</v>
      </c>
      <c r="S71" s="56" t="str">
        <f>+S6</f>
        <v>9/2025.(V.22.) önk.rendelet mód. ei.</v>
      </c>
      <c r="T71" s="45"/>
    </row>
    <row r="72" spans="1:20" ht="30.75" customHeight="1" x14ac:dyDescent="0.2">
      <c r="A72" s="59"/>
      <c r="B72" s="55"/>
      <c r="C72" s="53"/>
      <c r="D72" s="58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45"/>
    </row>
    <row r="73" spans="1:20" x14ac:dyDescent="0.2">
      <c r="A73" s="12" t="s">
        <v>4</v>
      </c>
      <c r="B73" s="5"/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45"/>
    </row>
    <row r="74" spans="1:20" x14ac:dyDescent="0.2">
      <c r="A74" s="21" t="s">
        <v>10</v>
      </c>
      <c r="B74" s="6"/>
      <c r="C74" s="6"/>
      <c r="D74" s="3">
        <f t="shared" ref="D74:D81" si="70">SUM(B74:C74)</f>
        <v>0</v>
      </c>
      <c r="E74" s="2"/>
      <c r="F74" s="2"/>
      <c r="G74" s="41">
        <f t="shared" ref="G74" si="71">+B74+E74</f>
        <v>0</v>
      </c>
      <c r="H74" s="41">
        <f t="shared" ref="H74" si="72">+C74+F74</f>
        <v>0</v>
      </c>
      <c r="I74" s="41">
        <f t="shared" ref="I74" si="73">+G74+H74</f>
        <v>0</v>
      </c>
      <c r="J74" s="2"/>
      <c r="K74" s="2"/>
      <c r="L74" s="3">
        <f t="shared" ref="L74" si="74">+G74+J74</f>
        <v>0</v>
      </c>
      <c r="M74" s="3">
        <f t="shared" ref="M74" si="75">+H74+K74</f>
        <v>0</v>
      </c>
      <c r="N74" s="3">
        <f t="shared" ref="N74" si="76">+L74+M74</f>
        <v>0</v>
      </c>
      <c r="O74" s="2"/>
      <c r="P74" s="2"/>
      <c r="Q74" s="3">
        <f t="shared" ref="Q74:Q84" si="77">+L74+O74</f>
        <v>0</v>
      </c>
      <c r="R74" s="3">
        <f t="shared" ref="R74:R84" si="78">+M74+P74</f>
        <v>0</v>
      </c>
      <c r="S74" s="3">
        <f t="shared" ref="S74:S84" si="79">+Q74+R74</f>
        <v>0</v>
      </c>
      <c r="T74" s="45"/>
    </row>
    <row r="75" spans="1:20" x14ac:dyDescent="0.2">
      <c r="A75" s="2" t="s">
        <v>11</v>
      </c>
      <c r="C75" s="7"/>
      <c r="D75" s="3">
        <f t="shared" si="70"/>
        <v>0</v>
      </c>
      <c r="E75" s="2"/>
      <c r="F75" s="2"/>
      <c r="G75" s="39">
        <f t="shared" ref="G75:G127" si="80">+B75+E75</f>
        <v>0</v>
      </c>
      <c r="H75" s="39">
        <f t="shared" ref="H75:H127" si="81">+C75+F75</f>
        <v>0</v>
      </c>
      <c r="I75" s="39">
        <f t="shared" ref="I75:I127" si="82">+G75+H75</f>
        <v>0</v>
      </c>
      <c r="J75" s="2"/>
      <c r="K75" s="2"/>
      <c r="L75" s="3">
        <f t="shared" ref="L75:L128" si="83">+G75+J75</f>
        <v>0</v>
      </c>
      <c r="M75" s="3">
        <f t="shared" ref="M75:M128" si="84">+H75+K75</f>
        <v>0</v>
      </c>
      <c r="N75" s="3">
        <f t="shared" ref="N75:N128" si="85">+L75+M75</f>
        <v>0</v>
      </c>
      <c r="O75" s="2"/>
      <c r="P75" s="2"/>
      <c r="Q75" s="3">
        <f t="shared" si="77"/>
        <v>0</v>
      </c>
      <c r="R75" s="3">
        <f t="shared" si="78"/>
        <v>0</v>
      </c>
      <c r="S75" s="3">
        <f t="shared" si="79"/>
        <v>0</v>
      </c>
      <c r="T75" s="45"/>
    </row>
    <row r="76" spans="1:20" x14ac:dyDescent="0.2">
      <c r="A76" s="20" t="s">
        <v>12</v>
      </c>
      <c r="B76" s="7"/>
      <c r="C76" s="7"/>
      <c r="D76" s="3">
        <f t="shared" si="70"/>
        <v>0</v>
      </c>
      <c r="E76" s="3"/>
      <c r="F76" s="2"/>
      <c r="G76" s="39">
        <f t="shared" si="80"/>
        <v>0</v>
      </c>
      <c r="H76" s="39">
        <f t="shared" si="81"/>
        <v>0</v>
      </c>
      <c r="I76" s="39">
        <f t="shared" si="82"/>
        <v>0</v>
      </c>
      <c r="J76" s="2"/>
      <c r="K76" s="2"/>
      <c r="L76" s="3">
        <f t="shared" si="83"/>
        <v>0</v>
      </c>
      <c r="M76" s="3">
        <f t="shared" si="84"/>
        <v>0</v>
      </c>
      <c r="N76" s="3">
        <f t="shared" si="85"/>
        <v>0</v>
      </c>
      <c r="O76" s="2"/>
      <c r="P76" s="2"/>
      <c r="Q76" s="3">
        <f t="shared" si="77"/>
        <v>0</v>
      </c>
      <c r="R76" s="3">
        <f t="shared" si="78"/>
        <v>0</v>
      </c>
      <c r="S76" s="3">
        <f t="shared" si="79"/>
        <v>0</v>
      </c>
      <c r="T76" s="45"/>
    </row>
    <row r="77" spans="1:20" x14ac:dyDescent="0.2">
      <c r="A77" s="20" t="s">
        <v>55</v>
      </c>
      <c r="B77" s="7"/>
      <c r="C77" s="7"/>
      <c r="D77" s="3">
        <f t="shared" si="70"/>
        <v>0</v>
      </c>
      <c r="E77" s="3"/>
      <c r="F77" s="2"/>
      <c r="G77" s="39">
        <f t="shared" si="80"/>
        <v>0</v>
      </c>
      <c r="H77" s="39">
        <f t="shared" si="81"/>
        <v>0</v>
      </c>
      <c r="I77" s="39">
        <f t="shared" si="82"/>
        <v>0</v>
      </c>
      <c r="J77" s="2"/>
      <c r="K77" s="2"/>
      <c r="L77" s="3">
        <f t="shared" si="83"/>
        <v>0</v>
      </c>
      <c r="M77" s="3">
        <f t="shared" si="84"/>
        <v>0</v>
      </c>
      <c r="N77" s="3">
        <f t="shared" si="85"/>
        <v>0</v>
      </c>
      <c r="O77" s="2"/>
      <c r="P77" s="2"/>
      <c r="Q77" s="3">
        <f t="shared" si="77"/>
        <v>0</v>
      </c>
      <c r="R77" s="3">
        <f t="shared" si="78"/>
        <v>0</v>
      </c>
      <c r="S77" s="3">
        <f t="shared" si="79"/>
        <v>0</v>
      </c>
      <c r="T77" s="45"/>
    </row>
    <row r="78" spans="1:20" x14ac:dyDescent="0.2">
      <c r="A78" s="20" t="s">
        <v>13</v>
      </c>
      <c r="B78" s="7"/>
      <c r="C78" s="2"/>
      <c r="D78" s="3">
        <f t="shared" si="70"/>
        <v>0</v>
      </c>
      <c r="E78" s="2"/>
      <c r="F78" s="2"/>
      <c r="G78" s="39">
        <f t="shared" si="80"/>
        <v>0</v>
      </c>
      <c r="H78" s="39">
        <f t="shared" si="81"/>
        <v>0</v>
      </c>
      <c r="I78" s="39">
        <f t="shared" si="82"/>
        <v>0</v>
      </c>
      <c r="J78" s="2"/>
      <c r="K78" s="2"/>
      <c r="L78" s="3">
        <f t="shared" si="83"/>
        <v>0</v>
      </c>
      <c r="M78" s="3">
        <f t="shared" si="84"/>
        <v>0</v>
      </c>
      <c r="N78" s="3">
        <f t="shared" si="85"/>
        <v>0</v>
      </c>
      <c r="O78" s="2"/>
      <c r="P78" s="2"/>
      <c r="Q78" s="3">
        <f t="shared" si="77"/>
        <v>0</v>
      </c>
      <c r="R78" s="3">
        <f t="shared" si="78"/>
        <v>0</v>
      </c>
      <c r="S78" s="3">
        <f t="shared" si="79"/>
        <v>0</v>
      </c>
      <c r="T78" s="45"/>
    </row>
    <row r="79" spans="1:20" x14ac:dyDescent="0.2">
      <c r="A79" s="20" t="s">
        <v>69</v>
      </c>
      <c r="B79" s="7"/>
      <c r="C79" s="2"/>
      <c r="D79" s="3">
        <f t="shared" ref="D79" si="86">SUM(B79:C79)</f>
        <v>0</v>
      </c>
      <c r="E79" s="2"/>
      <c r="F79" s="2"/>
      <c r="G79" s="39">
        <f t="shared" ref="G79" si="87">+B79+E79</f>
        <v>0</v>
      </c>
      <c r="H79" s="39">
        <f t="shared" ref="H79" si="88">+C79+F79</f>
        <v>0</v>
      </c>
      <c r="I79" s="39">
        <f t="shared" ref="I79" si="89">+G79+H79</f>
        <v>0</v>
      </c>
      <c r="J79" s="2"/>
      <c r="K79" s="2"/>
      <c r="L79" s="3">
        <f t="shared" si="83"/>
        <v>0</v>
      </c>
      <c r="M79" s="3">
        <f t="shared" si="84"/>
        <v>0</v>
      </c>
      <c r="N79" s="3">
        <f t="shared" si="85"/>
        <v>0</v>
      </c>
      <c r="O79" s="2"/>
      <c r="P79" s="2"/>
      <c r="Q79" s="3">
        <f t="shared" si="77"/>
        <v>0</v>
      </c>
      <c r="R79" s="3">
        <f t="shared" si="78"/>
        <v>0</v>
      </c>
      <c r="S79" s="3">
        <f t="shared" si="79"/>
        <v>0</v>
      </c>
      <c r="T79" s="45"/>
    </row>
    <row r="80" spans="1:20" x14ac:dyDescent="0.2">
      <c r="A80" s="20" t="s">
        <v>56</v>
      </c>
      <c r="B80" s="7"/>
      <c r="C80" s="2"/>
      <c r="D80" s="3">
        <f t="shared" si="70"/>
        <v>0</v>
      </c>
      <c r="E80" s="2"/>
      <c r="F80" s="2"/>
      <c r="G80" s="39">
        <f t="shared" si="80"/>
        <v>0</v>
      </c>
      <c r="H80" s="39">
        <f t="shared" si="81"/>
        <v>0</v>
      </c>
      <c r="I80" s="39">
        <f t="shared" si="82"/>
        <v>0</v>
      </c>
      <c r="J80" s="2"/>
      <c r="K80" s="2"/>
      <c r="L80" s="3">
        <f t="shared" si="83"/>
        <v>0</v>
      </c>
      <c r="M80" s="3">
        <f t="shared" si="84"/>
        <v>0</v>
      </c>
      <c r="N80" s="3">
        <f t="shared" si="85"/>
        <v>0</v>
      </c>
      <c r="O80" s="2"/>
      <c r="P80" s="2"/>
      <c r="Q80" s="3">
        <f t="shared" si="77"/>
        <v>0</v>
      </c>
      <c r="R80" s="3">
        <f t="shared" si="78"/>
        <v>0</v>
      </c>
      <c r="S80" s="3">
        <f t="shared" si="79"/>
        <v>0</v>
      </c>
      <c r="T80" s="45"/>
    </row>
    <row r="81" spans="1:20" x14ac:dyDescent="0.2">
      <c r="A81" s="19" t="s">
        <v>54</v>
      </c>
      <c r="B81" s="7"/>
      <c r="C81" s="7"/>
      <c r="D81" s="3">
        <f t="shared" si="70"/>
        <v>0</v>
      </c>
      <c r="E81" s="2"/>
      <c r="F81" s="2"/>
      <c r="G81" s="39">
        <f t="shared" si="80"/>
        <v>0</v>
      </c>
      <c r="H81" s="39">
        <f t="shared" si="81"/>
        <v>0</v>
      </c>
      <c r="I81" s="39">
        <f t="shared" si="82"/>
        <v>0</v>
      </c>
      <c r="J81" s="2"/>
      <c r="K81" s="2"/>
      <c r="L81" s="3">
        <f t="shared" si="83"/>
        <v>0</v>
      </c>
      <c r="M81" s="3">
        <f t="shared" si="84"/>
        <v>0</v>
      </c>
      <c r="N81" s="3">
        <f t="shared" si="85"/>
        <v>0</v>
      </c>
      <c r="O81" s="2"/>
      <c r="P81" s="2"/>
      <c r="Q81" s="3">
        <f t="shared" si="77"/>
        <v>0</v>
      </c>
      <c r="R81" s="3">
        <f t="shared" si="78"/>
        <v>0</v>
      </c>
      <c r="S81" s="3">
        <f t="shared" si="79"/>
        <v>0</v>
      </c>
      <c r="T81" s="45"/>
    </row>
    <row r="82" spans="1:20" x14ac:dyDescent="0.2">
      <c r="A82" s="17" t="s">
        <v>14</v>
      </c>
      <c r="B82" s="22">
        <f>SUM(B74:B81)</f>
        <v>0</v>
      </c>
      <c r="C82" s="22">
        <f>SUM(C74:C81)</f>
        <v>0</v>
      </c>
      <c r="D82" s="22">
        <f>SUM(D74:D81)</f>
        <v>0</v>
      </c>
      <c r="E82" s="2"/>
      <c r="F82" s="2"/>
      <c r="G82" s="39">
        <f t="shared" si="80"/>
        <v>0</v>
      </c>
      <c r="H82" s="39">
        <f t="shared" si="81"/>
        <v>0</v>
      </c>
      <c r="I82" s="39">
        <f t="shared" si="82"/>
        <v>0</v>
      </c>
      <c r="J82" s="2"/>
      <c r="K82" s="2"/>
      <c r="L82" s="3">
        <f t="shared" si="83"/>
        <v>0</v>
      </c>
      <c r="M82" s="3">
        <f t="shared" si="84"/>
        <v>0</v>
      </c>
      <c r="N82" s="3">
        <f t="shared" si="85"/>
        <v>0</v>
      </c>
      <c r="O82" s="2"/>
      <c r="P82" s="2"/>
      <c r="Q82" s="3">
        <f t="shared" si="77"/>
        <v>0</v>
      </c>
      <c r="R82" s="3">
        <f t="shared" si="78"/>
        <v>0</v>
      </c>
      <c r="S82" s="3">
        <f t="shared" si="79"/>
        <v>0</v>
      </c>
      <c r="T82" s="45"/>
    </row>
    <row r="83" spans="1:20" x14ac:dyDescent="0.2">
      <c r="A83" s="13" t="s">
        <v>15</v>
      </c>
      <c r="B83" s="7">
        <v>264000</v>
      </c>
      <c r="C83" s="7"/>
      <c r="D83" s="3">
        <f>SUM(B83:C83)</f>
        <v>264000</v>
      </c>
      <c r="E83" s="7">
        <v>26000</v>
      </c>
      <c r="F83" s="2"/>
      <c r="G83" s="39">
        <f t="shared" si="80"/>
        <v>290000</v>
      </c>
      <c r="H83" s="39">
        <f t="shared" si="81"/>
        <v>0</v>
      </c>
      <c r="I83" s="39">
        <f t="shared" si="82"/>
        <v>290000</v>
      </c>
      <c r="J83" s="2"/>
      <c r="K83" s="2"/>
      <c r="L83" s="3">
        <f t="shared" si="83"/>
        <v>290000</v>
      </c>
      <c r="M83" s="3">
        <f t="shared" si="84"/>
        <v>0</v>
      </c>
      <c r="N83" s="3">
        <f t="shared" si="85"/>
        <v>290000</v>
      </c>
      <c r="O83" s="3">
        <v>14314</v>
      </c>
      <c r="P83" s="2"/>
      <c r="Q83" s="3">
        <f t="shared" si="77"/>
        <v>304314</v>
      </c>
      <c r="R83" s="3">
        <f t="shared" si="78"/>
        <v>0</v>
      </c>
      <c r="S83" s="3">
        <f t="shared" si="79"/>
        <v>304314</v>
      </c>
      <c r="T83" s="45"/>
    </row>
    <row r="84" spans="1:20" x14ac:dyDescent="0.2">
      <c r="A84" s="26" t="s">
        <v>53</v>
      </c>
      <c r="B84" s="27">
        <v>264000</v>
      </c>
      <c r="C84" s="27"/>
      <c r="D84" s="28">
        <f>SUM(B84:C84)</f>
        <v>264000</v>
      </c>
      <c r="E84" s="27">
        <v>26000</v>
      </c>
      <c r="F84" s="42"/>
      <c r="G84" s="43">
        <f t="shared" si="80"/>
        <v>290000</v>
      </c>
      <c r="H84" s="43">
        <f t="shared" si="81"/>
        <v>0</v>
      </c>
      <c r="I84" s="43">
        <f t="shared" si="82"/>
        <v>290000</v>
      </c>
      <c r="J84" s="42"/>
      <c r="K84" s="42"/>
      <c r="L84" s="44">
        <f t="shared" si="83"/>
        <v>290000</v>
      </c>
      <c r="M84" s="44">
        <f t="shared" si="84"/>
        <v>0</v>
      </c>
      <c r="N84" s="44">
        <f t="shared" si="85"/>
        <v>290000</v>
      </c>
      <c r="O84" s="44">
        <v>14314</v>
      </c>
      <c r="P84" s="42"/>
      <c r="Q84" s="44">
        <f t="shared" si="77"/>
        <v>304314</v>
      </c>
      <c r="R84" s="44">
        <f t="shared" si="78"/>
        <v>0</v>
      </c>
      <c r="S84" s="44">
        <f t="shared" si="79"/>
        <v>304314</v>
      </c>
      <c r="T84" s="45"/>
    </row>
    <row r="85" spans="1:20" x14ac:dyDescent="0.2">
      <c r="A85" s="17" t="s">
        <v>16</v>
      </c>
      <c r="B85" s="22">
        <f>SUM(B83:B83)</f>
        <v>264000</v>
      </c>
      <c r="C85" s="22">
        <f>SUM(C83:C83)</f>
        <v>0</v>
      </c>
      <c r="D85" s="22">
        <f>SUM(D83:D83)</f>
        <v>264000</v>
      </c>
      <c r="E85" s="22">
        <f t="shared" ref="E85:N85" si="90">SUM(E83:E83)</f>
        <v>26000</v>
      </c>
      <c r="F85" s="22">
        <f t="shared" si="90"/>
        <v>0</v>
      </c>
      <c r="G85" s="22">
        <f t="shared" si="90"/>
        <v>290000</v>
      </c>
      <c r="H85" s="22">
        <f t="shared" si="90"/>
        <v>0</v>
      </c>
      <c r="I85" s="22">
        <f t="shared" si="90"/>
        <v>290000</v>
      </c>
      <c r="J85" s="22">
        <f t="shared" si="90"/>
        <v>0</v>
      </c>
      <c r="K85" s="22">
        <f t="shared" si="90"/>
        <v>0</v>
      </c>
      <c r="L85" s="22">
        <f t="shared" si="90"/>
        <v>290000</v>
      </c>
      <c r="M85" s="22">
        <f t="shared" si="90"/>
        <v>0</v>
      </c>
      <c r="N85" s="22">
        <f t="shared" si="90"/>
        <v>290000</v>
      </c>
      <c r="O85" s="22">
        <f t="shared" ref="O85:S85" si="91">SUM(O83:O83)</f>
        <v>14314</v>
      </c>
      <c r="P85" s="22">
        <f t="shared" si="91"/>
        <v>0</v>
      </c>
      <c r="Q85" s="22">
        <f t="shared" si="91"/>
        <v>304314</v>
      </c>
      <c r="R85" s="22">
        <f t="shared" si="91"/>
        <v>0</v>
      </c>
      <c r="S85" s="22">
        <f t="shared" si="91"/>
        <v>304314</v>
      </c>
      <c r="T85" s="45"/>
    </row>
    <row r="86" spans="1:20" x14ac:dyDescent="0.2">
      <c r="A86" s="13" t="s">
        <v>17</v>
      </c>
      <c r="B86" s="7"/>
      <c r="C86" s="7"/>
      <c r="D86" s="3">
        <f>SUM(B86:C86)</f>
        <v>0</v>
      </c>
      <c r="E86" s="2"/>
      <c r="F86" s="2"/>
      <c r="G86" s="39">
        <f t="shared" si="80"/>
        <v>0</v>
      </c>
      <c r="H86" s="39">
        <f t="shared" si="81"/>
        <v>0</v>
      </c>
      <c r="I86" s="39">
        <f t="shared" si="82"/>
        <v>0</v>
      </c>
      <c r="J86" s="2"/>
      <c r="K86" s="2"/>
      <c r="L86" s="3">
        <f t="shared" si="83"/>
        <v>0</v>
      </c>
      <c r="M86" s="3">
        <f t="shared" si="84"/>
        <v>0</v>
      </c>
      <c r="N86" s="3">
        <f t="shared" si="85"/>
        <v>0</v>
      </c>
      <c r="O86" s="2"/>
      <c r="P86" s="2"/>
      <c r="Q86" s="3">
        <f t="shared" ref="Q86:Q97" si="92">+L86+O86</f>
        <v>0</v>
      </c>
      <c r="R86" s="3">
        <f t="shared" ref="R86:R97" si="93">+M86+P86</f>
        <v>0</v>
      </c>
      <c r="S86" s="3">
        <f t="shared" ref="S86:S97" si="94">+Q86+R86</f>
        <v>0</v>
      </c>
      <c r="T86" s="45"/>
    </row>
    <row r="87" spans="1:20" x14ac:dyDescent="0.2">
      <c r="A87" s="13" t="s">
        <v>18</v>
      </c>
      <c r="B87" s="7"/>
      <c r="C87" s="7"/>
      <c r="D87" s="3">
        <f>SUM(B87:C87)</f>
        <v>0</v>
      </c>
      <c r="E87" s="2"/>
      <c r="F87" s="2"/>
      <c r="G87" s="39">
        <f t="shared" si="80"/>
        <v>0</v>
      </c>
      <c r="H87" s="39">
        <f t="shared" si="81"/>
        <v>0</v>
      </c>
      <c r="I87" s="39">
        <f t="shared" si="82"/>
        <v>0</v>
      </c>
      <c r="J87" s="2"/>
      <c r="K87" s="2"/>
      <c r="L87" s="3">
        <f t="shared" si="83"/>
        <v>0</v>
      </c>
      <c r="M87" s="3">
        <f t="shared" si="84"/>
        <v>0</v>
      </c>
      <c r="N87" s="3">
        <f t="shared" si="85"/>
        <v>0</v>
      </c>
      <c r="O87" s="2"/>
      <c r="P87" s="2"/>
      <c r="Q87" s="3">
        <f t="shared" si="92"/>
        <v>0</v>
      </c>
      <c r="R87" s="3">
        <f t="shared" si="93"/>
        <v>0</v>
      </c>
      <c r="S87" s="3">
        <f t="shared" si="94"/>
        <v>0</v>
      </c>
      <c r="T87" s="45"/>
    </row>
    <row r="88" spans="1:20" x14ac:dyDescent="0.2">
      <c r="A88" s="17" t="s">
        <v>19</v>
      </c>
      <c r="B88" s="9">
        <f>SUM(B86:B87)</f>
        <v>0</v>
      </c>
      <c r="C88" s="9">
        <f>SUM(C86:C87)</f>
        <v>0</v>
      </c>
      <c r="D88" s="9">
        <f>SUM(D86:D87)</f>
        <v>0</v>
      </c>
      <c r="E88" s="9">
        <f t="shared" ref="E88:I88" si="95">SUM(E86:E87)</f>
        <v>0</v>
      </c>
      <c r="F88" s="9">
        <f t="shared" si="95"/>
        <v>0</v>
      </c>
      <c r="G88" s="9">
        <f t="shared" si="95"/>
        <v>0</v>
      </c>
      <c r="H88" s="9">
        <f t="shared" si="95"/>
        <v>0</v>
      </c>
      <c r="I88" s="9">
        <f t="shared" si="95"/>
        <v>0</v>
      </c>
      <c r="J88" s="2"/>
      <c r="K88" s="2"/>
      <c r="L88" s="3">
        <f t="shared" si="83"/>
        <v>0</v>
      </c>
      <c r="M88" s="3">
        <f t="shared" si="84"/>
        <v>0</v>
      </c>
      <c r="N88" s="3">
        <f t="shared" si="85"/>
        <v>0</v>
      </c>
      <c r="O88" s="2"/>
      <c r="P88" s="2"/>
      <c r="Q88" s="3">
        <f t="shared" si="92"/>
        <v>0</v>
      </c>
      <c r="R88" s="3">
        <f t="shared" si="93"/>
        <v>0</v>
      </c>
      <c r="S88" s="3">
        <f t="shared" si="94"/>
        <v>0</v>
      </c>
      <c r="T88" s="45"/>
    </row>
    <row r="89" spans="1:20" x14ac:dyDescent="0.2">
      <c r="A89" s="15" t="s">
        <v>20</v>
      </c>
      <c r="B89" s="8"/>
      <c r="C89" s="8"/>
      <c r="D89" s="3">
        <f>SUM(B89:C89)</f>
        <v>0</v>
      </c>
      <c r="E89" s="2"/>
      <c r="F89" s="2"/>
      <c r="G89" s="39">
        <f t="shared" si="80"/>
        <v>0</v>
      </c>
      <c r="H89" s="39">
        <f t="shared" si="81"/>
        <v>0</v>
      </c>
      <c r="I89" s="39">
        <f t="shared" si="82"/>
        <v>0</v>
      </c>
      <c r="J89" s="2"/>
      <c r="K89" s="2"/>
      <c r="L89" s="3">
        <f t="shared" si="83"/>
        <v>0</v>
      </c>
      <c r="M89" s="3">
        <f t="shared" si="84"/>
        <v>0</v>
      </c>
      <c r="N89" s="3">
        <f t="shared" si="85"/>
        <v>0</v>
      </c>
      <c r="O89" s="2"/>
      <c r="P89" s="2"/>
      <c r="Q89" s="3">
        <f t="shared" si="92"/>
        <v>0</v>
      </c>
      <c r="R89" s="3">
        <f t="shared" si="93"/>
        <v>0</v>
      </c>
      <c r="S89" s="3">
        <f t="shared" si="94"/>
        <v>0</v>
      </c>
      <c r="T89" s="45"/>
    </row>
    <row r="90" spans="1:20" x14ac:dyDescent="0.2">
      <c r="A90" s="15" t="s">
        <v>21</v>
      </c>
      <c r="B90" s="8"/>
      <c r="C90" s="8"/>
      <c r="D90" s="3">
        <f>SUM(B90:C90)</f>
        <v>0</v>
      </c>
      <c r="E90" s="2"/>
      <c r="F90" s="2"/>
      <c r="G90" s="39">
        <f t="shared" si="80"/>
        <v>0</v>
      </c>
      <c r="H90" s="39">
        <f t="shared" si="81"/>
        <v>0</v>
      </c>
      <c r="I90" s="39">
        <f t="shared" si="82"/>
        <v>0</v>
      </c>
      <c r="J90" s="2"/>
      <c r="K90" s="2"/>
      <c r="L90" s="3">
        <f t="shared" si="83"/>
        <v>0</v>
      </c>
      <c r="M90" s="3">
        <f t="shared" si="84"/>
        <v>0</v>
      </c>
      <c r="N90" s="3">
        <f t="shared" si="85"/>
        <v>0</v>
      </c>
      <c r="O90" s="2"/>
      <c r="P90" s="2"/>
      <c r="Q90" s="3">
        <f t="shared" si="92"/>
        <v>0</v>
      </c>
      <c r="R90" s="3">
        <f t="shared" si="93"/>
        <v>0</v>
      </c>
      <c r="S90" s="3">
        <f t="shared" si="94"/>
        <v>0</v>
      </c>
      <c r="T90" s="45"/>
    </row>
    <row r="91" spans="1:20" x14ac:dyDescent="0.2">
      <c r="A91" s="15" t="s">
        <v>22</v>
      </c>
      <c r="B91" s="8"/>
      <c r="C91" s="8"/>
      <c r="D91" s="3">
        <f t="shared" ref="D91:D97" si="96">SUM(B91:C91)</f>
        <v>0</v>
      </c>
      <c r="E91" s="2"/>
      <c r="F91" s="2"/>
      <c r="G91" s="39">
        <f t="shared" si="80"/>
        <v>0</v>
      </c>
      <c r="H91" s="39">
        <f t="shared" si="81"/>
        <v>0</v>
      </c>
      <c r="I91" s="39">
        <f t="shared" si="82"/>
        <v>0</v>
      </c>
      <c r="J91" s="2"/>
      <c r="K91" s="2"/>
      <c r="L91" s="3">
        <f t="shared" si="83"/>
        <v>0</v>
      </c>
      <c r="M91" s="3">
        <f t="shared" si="84"/>
        <v>0</v>
      </c>
      <c r="N91" s="3">
        <f t="shared" si="85"/>
        <v>0</v>
      </c>
      <c r="O91" s="2"/>
      <c r="P91" s="2"/>
      <c r="Q91" s="3">
        <f t="shared" si="92"/>
        <v>0</v>
      </c>
      <c r="R91" s="3">
        <f t="shared" si="93"/>
        <v>0</v>
      </c>
      <c r="S91" s="3">
        <f t="shared" si="94"/>
        <v>0</v>
      </c>
      <c r="T91" s="45"/>
    </row>
    <row r="92" spans="1:20" x14ac:dyDescent="0.2">
      <c r="A92" s="15" t="s">
        <v>23</v>
      </c>
      <c r="B92" s="8"/>
      <c r="C92" s="8"/>
      <c r="D92" s="3">
        <f t="shared" si="96"/>
        <v>0</v>
      </c>
      <c r="E92" s="2"/>
      <c r="F92" s="2"/>
      <c r="G92" s="39">
        <f t="shared" si="80"/>
        <v>0</v>
      </c>
      <c r="H92" s="39">
        <f t="shared" si="81"/>
        <v>0</v>
      </c>
      <c r="I92" s="39">
        <f t="shared" si="82"/>
        <v>0</v>
      </c>
      <c r="J92" s="2"/>
      <c r="K92" s="2"/>
      <c r="L92" s="3">
        <f t="shared" si="83"/>
        <v>0</v>
      </c>
      <c r="M92" s="3">
        <f t="shared" si="84"/>
        <v>0</v>
      </c>
      <c r="N92" s="3">
        <f t="shared" si="85"/>
        <v>0</v>
      </c>
      <c r="O92" s="2"/>
      <c r="P92" s="2"/>
      <c r="Q92" s="3">
        <f t="shared" si="92"/>
        <v>0</v>
      </c>
      <c r="R92" s="3">
        <f t="shared" si="93"/>
        <v>0</v>
      </c>
      <c r="S92" s="3">
        <f t="shared" si="94"/>
        <v>0</v>
      </c>
      <c r="T92" s="45"/>
    </row>
    <row r="93" spans="1:20" x14ac:dyDescent="0.2">
      <c r="A93" s="15" t="s">
        <v>24</v>
      </c>
      <c r="B93" s="8"/>
      <c r="C93" s="8"/>
      <c r="D93" s="3">
        <f t="shared" si="96"/>
        <v>0</v>
      </c>
      <c r="E93" s="2"/>
      <c r="F93" s="2"/>
      <c r="G93" s="39">
        <f t="shared" si="80"/>
        <v>0</v>
      </c>
      <c r="H93" s="39">
        <f t="shared" si="81"/>
        <v>0</v>
      </c>
      <c r="I93" s="39">
        <f t="shared" si="82"/>
        <v>0</v>
      </c>
      <c r="J93" s="2"/>
      <c r="K93" s="2"/>
      <c r="L93" s="3">
        <f t="shared" si="83"/>
        <v>0</v>
      </c>
      <c r="M93" s="3">
        <f t="shared" si="84"/>
        <v>0</v>
      </c>
      <c r="N93" s="3">
        <f t="shared" si="85"/>
        <v>0</v>
      </c>
      <c r="O93" s="2"/>
      <c r="P93" s="2"/>
      <c r="Q93" s="3">
        <f t="shared" si="92"/>
        <v>0</v>
      </c>
      <c r="R93" s="3">
        <f t="shared" si="93"/>
        <v>0</v>
      </c>
      <c r="S93" s="3">
        <f t="shared" si="94"/>
        <v>0</v>
      </c>
      <c r="T93" s="45"/>
    </row>
    <row r="94" spans="1:20" x14ac:dyDescent="0.2">
      <c r="A94" s="15" t="s">
        <v>3</v>
      </c>
      <c r="B94" s="8"/>
      <c r="C94" s="8"/>
      <c r="D94" s="3">
        <f t="shared" si="96"/>
        <v>0</v>
      </c>
      <c r="E94" s="2"/>
      <c r="F94" s="2"/>
      <c r="G94" s="39">
        <f t="shared" si="80"/>
        <v>0</v>
      </c>
      <c r="H94" s="39">
        <f t="shared" si="81"/>
        <v>0</v>
      </c>
      <c r="I94" s="39">
        <f t="shared" si="82"/>
        <v>0</v>
      </c>
      <c r="J94" s="2"/>
      <c r="K94" s="2"/>
      <c r="L94" s="3">
        <f t="shared" si="83"/>
        <v>0</v>
      </c>
      <c r="M94" s="3">
        <f t="shared" si="84"/>
        <v>0</v>
      </c>
      <c r="N94" s="3">
        <f t="shared" si="85"/>
        <v>0</v>
      </c>
      <c r="O94" s="2"/>
      <c r="P94" s="2"/>
      <c r="Q94" s="3">
        <f t="shared" si="92"/>
        <v>0</v>
      </c>
      <c r="R94" s="3">
        <f t="shared" si="93"/>
        <v>0</v>
      </c>
      <c r="S94" s="3">
        <f t="shared" si="94"/>
        <v>0</v>
      </c>
      <c r="T94" s="45"/>
    </row>
    <row r="95" spans="1:20" x14ac:dyDescent="0.2">
      <c r="A95" s="15" t="s">
        <v>25</v>
      </c>
      <c r="B95" s="8"/>
      <c r="C95" s="8"/>
      <c r="D95" s="3">
        <f t="shared" si="96"/>
        <v>0</v>
      </c>
      <c r="E95" s="2"/>
      <c r="F95" s="2"/>
      <c r="G95" s="39">
        <f t="shared" si="80"/>
        <v>0</v>
      </c>
      <c r="H95" s="39">
        <f t="shared" si="81"/>
        <v>0</v>
      </c>
      <c r="I95" s="39">
        <f t="shared" si="82"/>
        <v>0</v>
      </c>
      <c r="J95" s="2"/>
      <c r="K95" s="2"/>
      <c r="L95" s="3">
        <f t="shared" si="83"/>
        <v>0</v>
      </c>
      <c r="M95" s="3">
        <f t="shared" si="84"/>
        <v>0</v>
      </c>
      <c r="N95" s="3">
        <f t="shared" si="85"/>
        <v>0</v>
      </c>
      <c r="O95" s="2"/>
      <c r="P95" s="2"/>
      <c r="Q95" s="3">
        <f t="shared" si="92"/>
        <v>0</v>
      </c>
      <c r="R95" s="3">
        <f t="shared" si="93"/>
        <v>0</v>
      </c>
      <c r="S95" s="3">
        <f t="shared" si="94"/>
        <v>0</v>
      </c>
      <c r="T95" s="45"/>
    </row>
    <row r="96" spans="1:20" x14ac:dyDescent="0.2">
      <c r="A96" s="15" t="s">
        <v>2</v>
      </c>
      <c r="B96" s="8"/>
      <c r="C96" s="8"/>
      <c r="D96" s="3">
        <f t="shared" si="96"/>
        <v>0</v>
      </c>
      <c r="E96" s="2"/>
      <c r="F96" s="2"/>
      <c r="G96" s="39">
        <f t="shared" si="80"/>
        <v>0</v>
      </c>
      <c r="H96" s="39">
        <f t="shared" si="81"/>
        <v>0</v>
      </c>
      <c r="I96" s="39">
        <f t="shared" si="82"/>
        <v>0</v>
      </c>
      <c r="J96" s="2"/>
      <c r="K96" s="2"/>
      <c r="L96" s="3">
        <f t="shared" si="83"/>
        <v>0</v>
      </c>
      <c r="M96" s="3">
        <f t="shared" si="84"/>
        <v>0</v>
      </c>
      <c r="N96" s="3">
        <f t="shared" si="85"/>
        <v>0</v>
      </c>
      <c r="O96" s="2"/>
      <c r="P96" s="2"/>
      <c r="Q96" s="3">
        <f t="shared" si="92"/>
        <v>0</v>
      </c>
      <c r="R96" s="3">
        <f t="shared" si="93"/>
        <v>0</v>
      </c>
      <c r="S96" s="3">
        <f t="shared" si="94"/>
        <v>0</v>
      </c>
      <c r="T96" s="45"/>
    </row>
    <row r="97" spans="1:20" x14ac:dyDescent="0.2">
      <c r="A97" s="34" t="s">
        <v>50</v>
      </c>
      <c r="B97" s="8"/>
      <c r="C97" s="8"/>
      <c r="D97" s="3">
        <f t="shared" si="96"/>
        <v>0</v>
      </c>
      <c r="E97" s="2"/>
      <c r="F97" s="2"/>
      <c r="G97" s="39">
        <f t="shared" si="80"/>
        <v>0</v>
      </c>
      <c r="H97" s="39">
        <f t="shared" si="81"/>
        <v>0</v>
      </c>
      <c r="I97" s="39">
        <f t="shared" si="82"/>
        <v>0</v>
      </c>
      <c r="J97" s="2"/>
      <c r="K97" s="2"/>
      <c r="L97" s="3">
        <f t="shared" si="83"/>
        <v>0</v>
      </c>
      <c r="M97" s="3">
        <f t="shared" si="84"/>
        <v>0</v>
      </c>
      <c r="N97" s="3">
        <f t="shared" si="85"/>
        <v>0</v>
      </c>
      <c r="O97" s="2"/>
      <c r="P97" s="2"/>
      <c r="Q97" s="3">
        <f t="shared" si="92"/>
        <v>0</v>
      </c>
      <c r="R97" s="3">
        <f t="shared" si="93"/>
        <v>0</v>
      </c>
      <c r="S97" s="3">
        <f t="shared" si="94"/>
        <v>0</v>
      </c>
      <c r="T97" s="45"/>
    </row>
    <row r="98" spans="1:20" x14ac:dyDescent="0.2">
      <c r="A98" s="23" t="s">
        <v>26</v>
      </c>
      <c r="B98" s="9">
        <f>SUM(B89:B97)</f>
        <v>0</v>
      </c>
      <c r="C98" s="9">
        <f>SUM(C89:C97)</f>
        <v>0</v>
      </c>
      <c r="D98" s="9">
        <f>SUM(D89:D97)</f>
        <v>0</v>
      </c>
      <c r="E98" s="9">
        <f t="shared" ref="E98:N98" si="97">SUM(E89:E97)</f>
        <v>0</v>
      </c>
      <c r="F98" s="9">
        <f t="shared" si="97"/>
        <v>0</v>
      </c>
      <c r="G98" s="9">
        <f t="shared" si="97"/>
        <v>0</v>
      </c>
      <c r="H98" s="9">
        <f t="shared" si="97"/>
        <v>0</v>
      </c>
      <c r="I98" s="9">
        <f t="shared" si="97"/>
        <v>0</v>
      </c>
      <c r="J98" s="9">
        <f t="shared" si="97"/>
        <v>0</v>
      </c>
      <c r="K98" s="9">
        <f t="shared" si="97"/>
        <v>0</v>
      </c>
      <c r="L98" s="9">
        <f t="shared" si="97"/>
        <v>0</v>
      </c>
      <c r="M98" s="9">
        <f t="shared" si="97"/>
        <v>0</v>
      </c>
      <c r="N98" s="9">
        <f t="shared" si="97"/>
        <v>0</v>
      </c>
      <c r="O98" s="9">
        <f t="shared" ref="O98:S98" si="98">SUM(O89:O97)</f>
        <v>0</v>
      </c>
      <c r="P98" s="9">
        <f t="shared" si="98"/>
        <v>0</v>
      </c>
      <c r="Q98" s="9">
        <f t="shared" si="98"/>
        <v>0</v>
      </c>
      <c r="R98" s="9">
        <f t="shared" si="98"/>
        <v>0</v>
      </c>
      <c r="S98" s="9">
        <f t="shared" si="98"/>
        <v>0</v>
      </c>
      <c r="T98" s="45"/>
    </row>
    <row r="99" spans="1:20" x14ac:dyDescent="0.2">
      <c r="A99" s="2" t="s">
        <v>27</v>
      </c>
      <c r="B99" s="8"/>
      <c r="C99" s="8"/>
      <c r="D99" s="3">
        <f>SUM(B99:C99)</f>
        <v>0</v>
      </c>
      <c r="E99" s="2"/>
      <c r="F99" s="2"/>
      <c r="G99" s="39">
        <f t="shared" si="80"/>
        <v>0</v>
      </c>
      <c r="H99" s="39">
        <f t="shared" si="81"/>
        <v>0</v>
      </c>
      <c r="I99" s="39">
        <f t="shared" si="82"/>
        <v>0</v>
      </c>
      <c r="J99" s="2"/>
      <c r="K99" s="2"/>
      <c r="L99" s="3">
        <f t="shared" si="83"/>
        <v>0</v>
      </c>
      <c r="M99" s="3">
        <f t="shared" si="84"/>
        <v>0</v>
      </c>
      <c r="N99" s="3">
        <f t="shared" si="85"/>
        <v>0</v>
      </c>
      <c r="O99" s="3">
        <v>45</v>
      </c>
      <c r="P99" s="2"/>
      <c r="Q99" s="3">
        <f t="shared" ref="Q99:Q110" si="99">+L99+O99</f>
        <v>45</v>
      </c>
      <c r="R99" s="3">
        <f t="shared" ref="R99:R110" si="100">+M99+P99</f>
        <v>0</v>
      </c>
      <c r="S99" s="3">
        <f t="shared" ref="S99:S110" si="101">+Q99+R99</f>
        <v>45</v>
      </c>
      <c r="T99" s="45"/>
    </row>
    <row r="100" spans="1:20" x14ac:dyDescent="0.2">
      <c r="A100" s="2" t="s">
        <v>1</v>
      </c>
      <c r="B100" s="8">
        <v>6350</v>
      </c>
      <c r="C100" s="8"/>
      <c r="D100" s="3">
        <f>SUM(B100:C100)</f>
        <v>6350</v>
      </c>
      <c r="E100" s="2"/>
      <c r="F100" s="2"/>
      <c r="G100" s="39">
        <f t="shared" si="80"/>
        <v>6350</v>
      </c>
      <c r="H100" s="39">
        <f t="shared" si="81"/>
        <v>0</v>
      </c>
      <c r="I100" s="39">
        <f t="shared" si="82"/>
        <v>6350</v>
      </c>
      <c r="J100" s="2"/>
      <c r="K100" s="2"/>
      <c r="L100" s="3">
        <f t="shared" si="83"/>
        <v>6350</v>
      </c>
      <c r="M100" s="3">
        <f t="shared" si="84"/>
        <v>0</v>
      </c>
      <c r="N100" s="3">
        <f t="shared" si="85"/>
        <v>6350</v>
      </c>
      <c r="O100" s="3">
        <v>1710</v>
      </c>
      <c r="P100" s="2"/>
      <c r="Q100" s="3">
        <f t="shared" si="99"/>
        <v>8060</v>
      </c>
      <c r="R100" s="3">
        <f t="shared" si="100"/>
        <v>0</v>
      </c>
      <c r="S100" s="3">
        <f t="shared" si="101"/>
        <v>8060</v>
      </c>
      <c r="T100" s="45"/>
    </row>
    <row r="101" spans="1:20" x14ac:dyDescent="0.2">
      <c r="A101" s="2" t="s">
        <v>28</v>
      </c>
      <c r="B101" s="8">
        <v>600</v>
      </c>
      <c r="C101" s="8"/>
      <c r="D101" s="3">
        <f t="shared" ref="D101:D112" si="102">SUM(B101:C101)</f>
        <v>600</v>
      </c>
      <c r="E101" s="2"/>
      <c r="F101" s="2"/>
      <c r="G101" s="39">
        <f t="shared" si="80"/>
        <v>600</v>
      </c>
      <c r="H101" s="39">
        <f t="shared" si="81"/>
        <v>0</v>
      </c>
      <c r="I101" s="39">
        <f t="shared" si="82"/>
        <v>600</v>
      </c>
      <c r="J101" s="2"/>
      <c r="K101" s="2"/>
      <c r="L101" s="3">
        <f t="shared" si="83"/>
        <v>600</v>
      </c>
      <c r="M101" s="3">
        <f t="shared" si="84"/>
        <v>0</v>
      </c>
      <c r="N101" s="3">
        <f t="shared" si="85"/>
        <v>600</v>
      </c>
      <c r="O101" s="3">
        <v>221</v>
      </c>
      <c r="P101" s="2"/>
      <c r="Q101" s="3">
        <f t="shared" si="99"/>
        <v>821</v>
      </c>
      <c r="R101" s="3">
        <f t="shared" si="100"/>
        <v>0</v>
      </c>
      <c r="S101" s="3">
        <f t="shared" si="101"/>
        <v>821</v>
      </c>
      <c r="T101" s="45"/>
    </row>
    <row r="102" spans="1:20" x14ac:dyDescent="0.2">
      <c r="A102" s="2" t="s">
        <v>29</v>
      </c>
      <c r="B102" s="8"/>
      <c r="C102" s="8"/>
      <c r="D102" s="3">
        <f t="shared" si="102"/>
        <v>0</v>
      </c>
      <c r="E102" s="2"/>
      <c r="F102" s="2"/>
      <c r="G102" s="39">
        <f t="shared" si="80"/>
        <v>0</v>
      </c>
      <c r="H102" s="39">
        <f t="shared" si="81"/>
        <v>0</v>
      </c>
      <c r="I102" s="39">
        <f t="shared" si="82"/>
        <v>0</v>
      </c>
      <c r="J102" s="2"/>
      <c r="K102" s="2"/>
      <c r="L102" s="3">
        <f t="shared" si="83"/>
        <v>0</v>
      </c>
      <c r="M102" s="3">
        <f t="shared" si="84"/>
        <v>0</v>
      </c>
      <c r="N102" s="3">
        <f t="shared" si="85"/>
        <v>0</v>
      </c>
      <c r="O102" s="3"/>
      <c r="P102" s="2"/>
      <c r="Q102" s="3">
        <f t="shared" si="99"/>
        <v>0</v>
      </c>
      <c r="R102" s="3">
        <f t="shared" si="100"/>
        <v>0</v>
      </c>
      <c r="S102" s="3">
        <f t="shared" si="101"/>
        <v>0</v>
      </c>
      <c r="T102" s="45"/>
    </row>
    <row r="103" spans="1:20" x14ac:dyDescent="0.2">
      <c r="A103" s="30" t="s">
        <v>48</v>
      </c>
      <c r="B103" s="31"/>
      <c r="C103" s="31"/>
      <c r="D103" s="32">
        <f t="shared" si="102"/>
        <v>0</v>
      </c>
      <c r="E103" s="2"/>
      <c r="F103" s="2"/>
      <c r="G103" s="39">
        <f t="shared" si="80"/>
        <v>0</v>
      </c>
      <c r="H103" s="39">
        <f t="shared" si="81"/>
        <v>0</v>
      </c>
      <c r="I103" s="39">
        <f t="shared" si="82"/>
        <v>0</v>
      </c>
      <c r="J103" s="2"/>
      <c r="K103" s="2"/>
      <c r="L103" s="3">
        <f t="shared" si="83"/>
        <v>0</v>
      </c>
      <c r="M103" s="3">
        <f t="shared" si="84"/>
        <v>0</v>
      </c>
      <c r="N103" s="3">
        <f t="shared" si="85"/>
        <v>0</v>
      </c>
      <c r="O103" s="3"/>
      <c r="P103" s="2"/>
      <c r="Q103" s="3">
        <f t="shared" si="99"/>
        <v>0</v>
      </c>
      <c r="R103" s="3">
        <f t="shared" si="100"/>
        <v>0</v>
      </c>
      <c r="S103" s="3">
        <f t="shared" si="101"/>
        <v>0</v>
      </c>
      <c r="T103" s="45"/>
    </row>
    <row r="104" spans="1:20" x14ac:dyDescent="0.2">
      <c r="A104" s="2" t="s">
        <v>30</v>
      </c>
      <c r="B104" s="8"/>
      <c r="C104" s="8"/>
      <c r="D104" s="3">
        <f t="shared" si="102"/>
        <v>0</v>
      </c>
      <c r="E104" s="2"/>
      <c r="F104" s="2"/>
      <c r="G104" s="39">
        <f t="shared" si="80"/>
        <v>0</v>
      </c>
      <c r="H104" s="39">
        <f t="shared" si="81"/>
        <v>0</v>
      </c>
      <c r="I104" s="39">
        <f t="shared" si="82"/>
        <v>0</v>
      </c>
      <c r="J104" s="2"/>
      <c r="K104" s="2"/>
      <c r="L104" s="3">
        <f t="shared" si="83"/>
        <v>0</v>
      </c>
      <c r="M104" s="3">
        <f t="shared" si="84"/>
        <v>0</v>
      </c>
      <c r="N104" s="3">
        <f t="shared" si="85"/>
        <v>0</v>
      </c>
      <c r="O104" s="3"/>
      <c r="P104" s="2"/>
      <c r="Q104" s="3">
        <f t="shared" si="99"/>
        <v>0</v>
      </c>
      <c r="R104" s="3">
        <f t="shared" si="100"/>
        <v>0</v>
      </c>
      <c r="S104" s="3">
        <f t="shared" si="101"/>
        <v>0</v>
      </c>
      <c r="T104" s="45"/>
    </row>
    <row r="105" spans="1:20" x14ac:dyDescent="0.2">
      <c r="A105" s="24" t="s">
        <v>31</v>
      </c>
      <c r="B105" s="8"/>
      <c r="C105" s="8"/>
      <c r="D105" s="3">
        <f t="shared" si="102"/>
        <v>0</v>
      </c>
      <c r="E105" s="2"/>
      <c r="F105" s="2"/>
      <c r="G105" s="39">
        <f t="shared" si="80"/>
        <v>0</v>
      </c>
      <c r="H105" s="39">
        <f t="shared" si="81"/>
        <v>0</v>
      </c>
      <c r="I105" s="39">
        <f t="shared" si="82"/>
        <v>0</v>
      </c>
      <c r="J105" s="2"/>
      <c r="K105" s="2"/>
      <c r="L105" s="3">
        <f t="shared" si="83"/>
        <v>0</v>
      </c>
      <c r="M105" s="3">
        <f t="shared" si="84"/>
        <v>0</v>
      </c>
      <c r="N105" s="3">
        <f t="shared" si="85"/>
        <v>0</v>
      </c>
      <c r="O105" s="3">
        <v>412</v>
      </c>
      <c r="P105" s="2"/>
      <c r="Q105" s="3">
        <f t="shared" si="99"/>
        <v>412</v>
      </c>
      <c r="R105" s="3">
        <f t="shared" si="100"/>
        <v>0</v>
      </c>
      <c r="S105" s="3">
        <f t="shared" si="101"/>
        <v>412</v>
      </c>
      <c r="T105" s="45"/>
    </row>
    <row r="106" spans="1:20" x14ac:dyDescent="0.2">
      <c r="A106" s="33" t="s">
        <v>105</v>
      </c>
      <c r="B106" s="8"/>
      <c r="C106" s="8"/>
      <c r="D106" s="32">
        <f>SUM(B106:C106)</f>
        <v>0</v>
      </c>
      <c r="E106" s="2"/>
      <c r="F106" s="2"/>
      <c r="G106" s="39">
        <f t="shared" si="80"/>
        <v>0</v>
      </c>
      <c r="H106" s="39">
        <f t="shared" si="81"/>
        <v>0</v>
      </c>
      <c r="I106" s="39">
        <f t="shared" si="82"/>
        <v>0</v>
      </c>
      <c r="J106" s="2"/>
      <c r="K106" s="2"/>
      <c r="L106" s="3">
        <f t="shared" si="83"/>
        <v>0</v>
      </c>
      <c r="M106" s="3">
        <f t="shared" si="84"/>
        <v>0</v>
      </c>
      <c r="N106" s="3">
        <f t="shared" si="85"/>
        <v>0</v>
      </c>
      <c r="O106" s="3"/>
      <c r="P106" s="2"/>
      <c r="Q106" s="3">
        <f t="shared" si="99"/>
        <v>0</v>
      </c>
      <c r="R106" s="3">
        <f t="shared" si="100"/>
        <v>0</v>
      </c>
      <c r="S106" s="3">
        <f t="shared" si="101"/>
        <v>0</v>
      </c>
      <c r="T106" s="45"/>
    </row>
    <row r="107" spans="1:20" x14ac:dyDescent="0.2">
      <c r="A107" s="24" t="s">
        <v>32</v>
      </c>
      <c r="B107" s="8"/>
      <c r="C107" s="8"/>
      <c r="D107" s="3">
        <f t="shared" si="102"/>
        <v>0</v>
      </c>
      <c r="E107" s="2"/>
      <c r="F107" s="2"/>
      <c r="G107" s="39">
        <f t="shared" si="80"/>
        <v>0</v>
      </c>
      <c r="H107" s="39">
        <f t="shared" si="81"/>
        <v>0</v>
      </c>
      <c r="I107" s="39">
        <f t="shared" si="82"/>
        <v>0</v>
      </c>
      <c r="J107" s="2"/>
      <c r="K107" s="2"/>
      <c r="L107" s="3">
        <f t="shared" si="83"/>
        <v>0</v>
      </c>
      <c r="M107" s="3">
        <f t="shared" si="84"/>
        <v>0</v>
      </c>
      <c r="N107" s="3">
        <f t="shared" si="85"/>
        <v>0</v>
      </c>
      <c r="O107" s="3"/>
      <c r="P107" s="2"/>
      <c r="Q107" s="3">
        <f t="shared" si="99"/>
        <v>0</v>
      </c>
      <c r="R107" s="3">
        <f t="shared" si="100"/>
        <v>0</v>
      </c>
      <c r="S107" s="3">
        <f t="shared" si="101"/>
        <v>0</v>
      </c>
      <c r="T107" s="45"/>
    </row>
    <row r="108" spans="1:20" x14ac:dyDescent="0.2">
      <c r="A108" s="33" t="s">
        <v>107</v>
      </c>
      <c r="B108" s="8"/>
      <c r="C108" s="8"/>
      <c r="D108" s="3"/>
      <c r="E108" s="2"/>
      <c r="F108" s="2"/>
      <c r="G108" s="39">
        <f t="shared" si="80"/>
        <v>0</v>
      </c>
      <c r="H108" s="39">
        <f t="shared" si="81"/>
        <v>0</v>
      </c>
      <c r="I108" s="39">
        <f t="shared" si="82"/>
        <v>0</v>
      </c>
      <c r="J108" s="2"/>
      <c r="K108" s="2"/>
      <c r="L108" s="3">
        <f t="shared" si="83"/>
        <v>0</v>
      </c>
      <c r="M108" s="3">
        <f t="shared" si="84"/>
        <v>0</v>
      </c>
      <c r="N108" s="3">
        <f t="shared" si="85"/>
        <v>0</v>
      </c>
      <c r="O108" s="3"/>
      <c r="P108" s="2"/>
      <c r="Q108" s="3">
        <f t="shared" si="99"/>
        <v>0</v>
      </c>
      <c r="R108" s="3">
        <f t="shared" si="100"/>
        <v>0</v>
      </c>
      <c r="S108" s="3">
        <f t="shared" si="101"/>
        <v>0</v>
      </c>
      <c r="T108" s="45"/>
    </row>
    <row r="109" spans="1:20" x14ac:dyDescent="0.2">
      <c r="A109" s="24" t="s">
        <v>0</v>
      </c>
      <c r="B109" s="8">
        <v>61</v>
      </c>
      <c r="C109" s="8"/>
      <c r="D109" s="3">
        <f t="shared" si="102"/>
        <v>61</v>
      </c>
      <c r="E109" s="2"/>
      <c r="F109" s="2"/>
      <c r="G109" s="39">
        <f t="shared" si="80"/>
        <v>61</v>
      </c>
      <c r="H109" s="39">
        <f t="shared" si="81"/>
        <v>0</v>
      </c>
      <c r="I109" s="39">
        <f t="shared" si="82"/>
        <v>61</v>
      </c>
      <c r="J109" s="2"/>
      <c r="K109" s="2"/>
      <c r="L109" s="3">
        <f t="shared" si="83"/>
        <v>61</v>
      </c>
      <c r="M109" s="3">
        <f t="shared" si="84"/>
        <v>0</v>
      </c>
      <c r="N109" s="3">
        <f t="shared" si="85"/>
        <v>61</v>
      </c>
      <c r="O109" s="3">
        <v>-51</v>
      </c>
      <c r="P109" s="2"/>
      <c r="Q109" s="3">
        <f t="shared" si="99"/>
        <v>10</v>
      </c>
      <c r="R109" s="3">
        <f t="shared" si="100"/>
        <v>0</v>
      </c>
      <c r="S109" s="3">
        <f t="shared" si="101"/>
        <v>10</v>
      </c>
      <c r="T109" s="45"/>
    </row>
    <row r="110" spans="1:20" x14ac:dyDescent="0.2">
      <c r="A110" s="24" t="s">
        <v>33</v>
      </c>
      <c r="B110" s="7"/>
      <c r="C110" s="7"/>
      <c r="D110" s="3">
        <f t="shared" si="102"/>
        <v>0</v>
      </c>
      <c r="E110" s="2"/>
      <c r="F110" s="2"/>
      <c r="G110" s="39">
        <f t="shared" si="80"/>
        <v>0</v>
      </c>
      <c r="H110" s="39">
        <f t="shared" si="81"/>
        <v>0</v>
      </c>
      <c r="I110" s="39">
        <f t="shared" si="82"/>
        <v>0</v>
      </c>
      <c r="J110" s="2"/>
      <c r="K110" s="2"/>
      <c r="L110" s="3">
        <f t="shared" si="83"/>
        <v>0</v>
      </c>
      <c r="M110" s="3">
        <f t="shared" si="84"/>
        <v>0</v>
      </c>
      <c r="N110" s="3">
        <f t="shared" si="85"/>
        <v>0</v>
      </c>
      <c r="O110" s="3">
        <v>1428</v>
      </c>
      <c r="P110" s="2"/>
      <c r="Q110" s="3">
        <f t="shared" si="99"/>
        <v>1428</v>
      </c>
      <c r="R110" s="3">
        <f t="shared" si="100"/>
        <v>0</v>
      </c>
      <c r="S110" s="3">
        <f t="shared" si="101"/>
        <v>1428</v>
      </c>
      <c r="T110" s="45"/>
    </row>
    <row r="111" spans="1:20" x14ac:dyDescent="0.2">
      <c r="A111" s="24" t="str">
        <f>+A46</f>
        <v>Biztosító által fizetett kártérítések</v>
      </c>
      <c r="B111" s="7"/>
      <c r="C111" s="7"/>
      <c r="D111" s="3">
        <f t="shared" ref="D111" si="103">SUM(B111:C111)</f>
        <v>0</v>
      </c>
      <c r="E111" s="2"/>
      <c r="F111" s="2"/>
      <c r="G111" s="39">
        <f t="shared" ref="G111" si="104">+B111+E111</f>
        <v>0</v>
      </c>
      <c r="H111" s="39">
        <f t="shared" ref="H111" si="105">+C111+F111</f>
        <v>0</v>
      </c>
      <c r="I111" s="39">
        <f t="shared" ref="I111" si="106">+G111+H111</f>
        <v>0</v>
      </c>
      <c r="J111" s="2"/>
      <c r="K111" s="2"/>
      <c r="L111" s="3">
        <f t="shared" ref="L111" si="107">+G111+J111</f>
        <v>0</v>
      </c>
      <c r="M111" s="3">
        <f t="shared" ref="M111" si="108">+H111+K111</f>
        <v>0</v>
      </c>
      <c r="N111" s="3">
        <f t="shared" ref="N111" si="109">+L111+M111</f>
        <v>0</v>
      </c>
      <c r="O111" s="3"/>
      <c r="P111" s="2"/>
      <c r="Q111" s="3">
        <f t="shared" ref="Q111" si="110">+L111+O111</f>
        <v>0</v>
      </c>
      <c r="R111" s="3">
        <f t="shared" ref="R111" si="111">+M111+P111</f>
        <v>0</v>
      </c>
      <c r="S111" s="3">
        <f t="shared" ref="S111" si="112">+Q111+R111</f>
        <v>0</v>
      </c>
      <c r="T111" s="45"/>
    </row>
    <row r="112" spans="1:20" x14ac:dyDescent="0.2">
      <c r="A112" s="24" t="s">
        <v>34</v>
      </c>
      <c r="B112" s="7"/>
      <c r="C112" s="7"/>
      <c r="D112" s="3">
        <f t="shared" si="102"/>
        <v>0</v>
      </c>
      <c r="E112" s="2"/>
      <c r="F112" s="2"/>
      <c r="G112" s="39">
        <f t="shared" si="80"/>
        <v>0</v>
      </c>
      <c r="H112" s="39">
        <f t="shared" si="81"/>
        <v>0</v>
      </c>
      <c r="I112" s="39">
        <f t="shared" si="82"/>
        <v>0</v>
      </c>
      <c r="J112" s="2"/>
      <c r="K112" s="2"/>
      <c r="L112" s="3">
        <f t="shared" si="83"/>
        <v>0</v>
      </c>
      <c r="M112" s="3">
        <f t="shared" si="84"/>
        <v>0</v>
      </c>
      <c r="N112" s="3">
        <f t="shared" si="85"/>
        <v>0</v>
      </c>
      <c r="O112" s="3">
        <v>5786</v>
      </c>
      <c r="P112" s="2"/>
      <c r="Q112" s="3">
        <f t="shared" ref="Q112" si="113">+L112+O112</f>
        <v>5786</v>
      </c>
      <c r="R112" s="3">
        <f t="shared" ref="R112" si="114">+M112+P112</f>
        <v>0</v>
      </c>
      <c r="S112" s="3">
        <f t="shared" ref="S112" si="115">+Q112+R112</f>
        <v>5786</v>
      </c>
      <c r="T112" s="45"/>
    </row>
    <row r="113" spans="1:20" x14ac:dyDescent="0.2">
      <c r="A113" s="25" t="s">
        <v>35</v>
      </c>
      <c r="B113" s="22">
        <f>SUM(B99:B102,B104:B105,B107:B112)</f>
        <v>7011</v>
      </c>
      <c r="C113" s="22">
        <f>SUM(C99:C102,C104:C105,C107:C112)</f>
        <v>0</v>
      </c>
      <c r="D113" s="22">
        <f>SUM(D99:D102,D104:D105,D107:D112)</f>
        <v>7011</v>
      </c>
      <c r="E113" s="22">
        <f t="shared" ref="E113:N113" si="116">SUM(E99:E102,E104:E105,E107:E112)</f>
        <v>0</v>
      </c>
      <c r="F113" s="22">
        <f t="shared" si="116"/>
        <v>0</v>
      </c>
      <c r="G113" s="22">
        <f t="shared" si="116"/>
        <v>7011</v>
      </c>
      <c r="H113" s="22">
        <f t="shared" si="116"/>
        <v>0</v>
      </c>
      <c r="I113" s="22">
        <f t="shared" si="116"/>
        <v>7011</v>
      </c>
      <c r="J113" s="22">
        <f t="shared" si="116"/>
        <v>0</v>
      </c>
      <c r="K113" s="22">
        <f t="shared" si="116"/>
        <v>0</v>
      </c>
      <c r="L113" s="22">
        <f t="shared" si="116"/>
        <v>7011</v>
      </c>
      <c r="M113" s="22">
        <f t="shared" si="116"/>
        <v>0</v>
      </c>
      <c r="N113" s="22">
        <f t="shared" si="116"/>
        <v>7011</v>
      </c>
      <c r="O113" s="22">
        <f t="shared" ref="O113:R113" si="117">SUM(O99:O102,O104:O105,O107:O112)</f>
        <v>9551</v>
      </c>
      <c r="P113" s="22">
        <f t="shared" si="117"/>
        <v>0</v>
      </c>
      <c r="Q113" s="22">
        <f t="shared" si="117"/>
        <v>16562</v>
      </c>
      <c r="R113" s="22">
        <f t="shared" si="117"/>
        <v>0</v>
      </c>
      <c r="S113" s="22">
        <f>SUM(S99:S102,S104:S105,S107,S109:S112)</f>
        <v>16562</v>
      </c>
      <c r="T113" s="45"/>
    </row>
    <row r="114" spans="1:20" x14ac:dyDescent="0.2">
      <c r="A114" s="19" t="s">
        <v>36</v>
      </c>
      <c r="B114" s="7"/>
      <c r="C114" s="7"/>
      <c r="D114" s="3">
        <f>SUM(B114:C114)</f>
        <v>0</v>
      </c>
      <c r="E114" s="2"/>
      <c r="F114" s="2"/>
      <c r="G114" s="39">
        <f t="shared" si="80"/>
        <v>0</v>
      </c>
      <c r="H114" s="39">
        <f t="shared" si="81"/>
        <v>0</v>
      </c>
      <c r="I114" s="39">
        <f t="shared" si="82"/>
        <v>0</v>
      </c>
      <c r="J114" s="2"/>
      <c r="K114" s="2"/>
      <c r="L114" s="3">
        <f t="shared" si="83"/>
        <v>0</v>
      </c>
      <c r="M114" s="3">
        <f t="shared" si="84"/>
        <v>0</v>
      </c>
      <c r="N114" s="3">
        <f t="shared" si="85"/>
        <v>0</v>
      </c>
      <c r="O114" s="2"/>
      <c r="P114" s="2"/>
      <c r="Q114" s="3">
        <f t="shared" ref="Q114:Q123" si="118">+L114+O114</f>
        <v>0</v>
      </c>
      <c r="R114" s="3">
        <f t="shared" ref="R114:R123" si="119">+M114+P114</f>
        <v>0</v>
      </c>
      <c r="S114" s="3">
        <f t="shared" ref="S114:S123" si="120">+Q114+R114</f>
        <v>0</v>
      </c>
      <c r="T114" s="45"/>
    </row>
    <row r="115" spans="1:20" x14ac:dyDescent="0.2">
      <c r="A115" s="15" t="s">
        <v>37</v>
      </c>
      <c r="B115" s="29"/>
      <c r="C115" s="29"/>
      <c r="D115" s="29">
        <f>SUM(B115:C115)</f>
        <v>0</v>
      </c>
      <c r="E115" s="2"/>
      <c r="F115" s="2"/>
      <c r="G115" s="39">
        <f t="shared" si="80"/>
        <v>0</v>
      </c>
      <c r="H115" s="39">
        <f t="shared" si="81"/>
        <v>0</v>
      </c>
      <c r="I115" s="39">
        <f t="shared" si="82"/>
        <v>0</v>
      </c>
      <c r="J115" s="2"/>
      <c r="K115" s="2"/>
      <c r="L115" s="3">
        <f t="shared" si="83"/>
        <v>0</v>
      </c>
      <c r="M115" s="3">
        <f t="shared" si="84"/>
        <v>0</v>
      </c>
      <c r="N115" s="3">
        <f t="shared" si="85"/>
        <v>0</v>
      </c>
      <c r="O115" s="2"/>
      <c r="P115" s="2"/>
      <c r="Q115" s="3">
        <f t="shared" si="118"/>
        <v>0</v>
      </c>
      <c r="R115" s="3">
        <f t="shared" si="119"/>
        <v>0</v>
      </c>
      <c r="S115" s="3">
        <f t="shared" si="120"/>
        <v>0</v>
      </c>
      <c r="T115" s="45"/>
    </row>
    <row r="116" spans="1:20" x14ac:dyDescent="0.2">
      <c r="A116" s="13" t="s">
        <v>38</v>
      </c>
      <c r="B116" s="7"/>
      <c r="C116" s="7"/>
      <c r="D116" s="29">
        <f>SUM(B116:C116)</f>
        <v>0</v>
      </c>
      <c r="E116" s="2"/>
      <c r="F116" s="2"/>
      <c r="G116" s="39">
        <f t="shared" si="80"/>
        <v>0</v>
      </c>
      <c r="H116" s="39">
        <f t="shared" si="81"/>
        <v>0</v>
      </c>
      <c r="I116" s="39">
        <f t="shared" si="82"/>
        <v>0</v>
      </c>
      <c r="J116" s="2"/>
      <c r="K116" s="2"/>
      <c r="L116" s="3">
        <f t="shared" si="83"/>
        <v>0</v>
      </c>
      <c r="M116" s="3">
        <f t="shared" si="84"/>
        <v>0</v>
      </c>
      <c r="N116" s="3">
        <f t="shared" si="85"/>
        <v>0</v>
      </c>
      <c r="O116" s="2">
        <v>350</v>
      </c>
      <c r="P116" s="2"/>
      <c r="Q116" s="3">
        <f t="shared" si="118"/>
        <v>350</v>
      </c>
      <c r="R116" s="3">
        <f t="shared" si="119"/>
        <v>0</v>
      </c>
      <c r="S116" s="3">
        <f t="shared" si="120"/>
        <v>350</v>
      </c>
      <c r="T116" s="45"/>
    </row>
    <row r="117" spans="1:20" x14ac:dyDescent="0.2">
      <c r="A117" s="17" t="s">
        <v>39</v>
      </c>
      <c r="B117" s="9">
        <f>SUM(B114:B116)</f>
        <v>0</v>
      </c>
      <c r="C117" s="9">
        <f>SUM(C114:C116)</f>
        <v>0</v>
      </c>
      <c r="D117" s="9">
        <f t="shared" ref="D117:S117" si="121">SUM(D114:D116)</f>
        <v>0</v>
      </c>
      <c r="E117" s="9">
        <f t="shared" si="121"/>
        <v>0</v>
      </c>
      <c r="F117" s="9">
        <f t="shared" si="121"/>
        <v>0</v>
      </c>
      <c r="G117" s="9">
        <f t="shared" si="121"/>
        <v>0</v>
      </c>
      <c r="H117" s="9">
        <f t="shared" si="121"/>
        <v>0</v>
      </c>
      <c r="I117" s="9">
        <f t="shared" si="121"/>
        <v>0</v>
      </c>
      <c r="J117" s="9">
        <f t="shared" si="121"/>
        <v>0</v>
      </c>
      <c r="K117" s="9">
        <f t="shared" si="121"/>
        <v>0</v>
      </c>
      <c r="L117" s="9">
        <f t="shared" si="121"/>
        <v>0</v>
      </c>
      <c r="M117" s="9">
        <f t="shared" si="121"/>
        <v>0</v>
      </c>
      <c r="N117" s="9">
        <f t="shared" si="121"/>
        <v>0</v>
      </c>
      <c r="O117" s="9">
        <f t="shared" si="121"/>
        <v>350</v>
      </c>
      <c r="P117" s="9">
        <f t="shared" si="121"/>
        <v>0</v>
      </c>
      <c r="Q117" s="9">
        <f t="shared" si="121"/>
        <v>350</v>
      </c>
      <c r="R117" s="9">
        <f t="shared" si="121"/>
        <v>0</v>
      </c>
      <c r="S117" s="9">
        <f t="shared" si="121"/>
        <v>350</v>
      </c>
      <c r="T117" s="45"/>
    </row>
    <row r="118" spans="1:20" x14ac:dyDescent="0.2">
      <c r="A118" s="13" t="s">
        <v>40</v>
      </c>
      <c r="B118" s="7"/>
      <c r="C118" s="7"/>
      <c r="D118" s="3">
        <f>SUM(B118:C118)</f>
        <v>0</v>
      </c>
      <c r="E118" s="2"/>
      <c r="F118" s="2"/>
      <c r="G118" s="39">
        <f t="shared" si="80"/>
        <v>0</v>
      </c>
      <c r="H118" s="39">
        <f t="shared" si="81"/>
        <v>0</v>
      </c>
      <c r="I118" s="39">
        <f t="shared" si="82"/>
        <v>0</v>
      </c>
      <c r="J118" s="2"/>
      <c r="K118" s="2"/>
      <c r="L118" s="3">
        <f t="shared" si="83"/>
        <v>0</v>
      </c>
      <c r="M118" s="3">
        <f t="shared" si="84"/>
        <v>0</v>
      </c>
      <c r="N118" s="3">
        <f t="shared" si="85"/>
        <v>0</v>
      </c>
      <c r="O118" s="2"/>
      <c r="P118" s="2"/>
      <c r="Q118" s="3">
        <f t="shared" si="118"/>
        <v>0</v>
      </c>
      <c r="R118" s="3">
        <f t="shared" si="119"/>
        <v>0</v>
      </c>
      <c r="S118" s="3">
        <f t="shared" si="120"/>
        <v>0</v>
      </c>
      <c r="T118" s="45"/>
    </row>
    <row r="119" spans="1:20" x14ac:dyDescent="0.2">
      <c r="A119" s="13" t="s">
        <v>41</v>
      </c>
      <c r="B119" s="7"/>
      <c r="C119" s="7"/>
      <c r="D119" s="3">
        <f>SUM(B119:C119)</f>
        <v>0</v>
      </c>
      <c r="E119" s="40"/>
      <c r="F119" s="2"/>
      <c r="G119" s="39">
        <f t="shared" si="80"/>
        <v>0</v>
      </c>
      <c r="H119" s="39">
        <f t="shared" si="81"/>
        <v>0</v>
      </c>
      <c r="I119" s="39">
        <f t="shared" si="82"/>
        <v>0</v>
      </c>
      <c r="J119" s="2"/>
      <c r="K119" s="2"/>
      <c r="L119" s="3">
        <f t="shared" si="83"/>
        <v>0</v>
      </c>
      <c r="M119" s="3">
        <f t="shared" si="84"/>
        <v>0</v>
      </c>
      <c r="N119" s="3">
        <f t="shared" si="85"/>
        <v>0</v>
      </c>
      <c r="O119" s="2"/>
      <c r="P119" s="2"/>
      <c r="Q119" s="3">
        <f t="shared" si="118"/>
        <v>0</v>
      </c>
      <c r="R119" s="3">
        <f t="shared" si="119"/>
        <v>0</v>
      </c>
      <c r="S119" s="3">
        <f t="shared" si="120"/>
        <v>0</v>
      </c>
      <c r="T119" s="45"/>
    </row>
    <row r="120" spans="1:20" x14ac:dyDescent="0.2">
      <c r="A120" s="16" t="s">
        <v>42</v>
      </c>
      <c r="B120" s="22">
        <f>SUM(B118:B119)</f>
        <v>0</v>
      </c>
      <c r="C120" s="22">
        <f>SUM(C118:C119)</f>
        <v>0</v>
      </c>
      <c r="D120" s="22">
        <f t="shared" ref="D120:O120" si="122">SUM(D118:D119)</f>
        <v>0</v>
      </c>
      <c r="E120" s="22">
        <f t="shared" si="122"/>
        <v>0</v>
      </c>
      <c r="F120" s="22">
        <f t="shared" si="122"/>
        <v>0</v>
      </c>
      <c r="G120" s="22">
        <f t="shared" si="122"/>
        <v>0</v>
      </c>
      <c r="H120" s="22">
        <f t="shared" si="122"/>
        <v>0</v>
      </c>
      <c r="I120" s="22">
        <f t="shared" si="122"/>
        <v>0</v>
      </c>
      <c r="J120" s="22">
        <f t="shared" si="122"/>
        <v>0</v>
      </c>
      <c r="K120" s="22">
        <f t="shared" si="122"/>
        <v>0</v>
      </c>
      <c r="L120" s="22">
        <f t="shared" si="122"/>
        <v>0</v>
      </c>
      <c r="M120" s="22">
        <f t="shared" si="122"/>
        <v>0</v>
      </c>
      <c r="N120" s="22">
        <f t="shared" si="122"/>
        <v>0</v>
      </c>
      <c r="O120" s="22">
        <f t="shared" si="122"/>
        <v>0</v>
      </c>
      <c r="P120" s="22">
        <f t="shared" ref="P120" si="123">SUM(P118:P119)</f>
        <v>0</v>
      </c>
      <c r="Q120" s="22">
        <f t="shared" ref="Q120" si="124">SUM(Q118:Q119)</f>
        <v>0</v>
      </c>
      <c r="R120" s="22">
        <f t="shared" ref="R120" si="125">SUM(R118:R119)</f>
        <v>0</v>
      </c>
      <c r="S120" s="22">
        <f t="shared" ref="S120" si="126">SUM(S118:S119)</f>
        <v>0</v>
      </c>
      <c r="T120" s="45"/>
    </row>
    <row r="121" spans="1:20" x14ac:dyDescent="0.2">
      <c r="A121" s="13" t="s">
        <v>43</v>
      </c>
      <c r="B121" s="7"/>
      <c r="C121" s="7"/>
      <c r="D121" s="3">
        <f>SUM(B121:C121)</f>
        <v>0</v>
      </c>
      <c r="E121" s="2"/>
      <c r="F121" s="2"/>
      <c r="G121" s="39">
        <f t="shared" si="80"/>
        <v>0</v>
      </c>
      <c r="H121" s="39">
        <f t="shared" si="81"/>
        <v>0</v>
      </c>
      <c r="I121" s="39">
        <f t="shared" si="82"/>
        <v>0</v>
      </c>
      <c r="J121" s="2"/>
      <c r="K121" s="2"/>
      <c r="L121" s="3">
        <f t="shared" si="83"/>
        <v>0</v>
      </c>
      <c r="M121" s="3">
        <f t="shared" si="84"/>
        <v>0</v>
      </c>
      <c r="N121" s="3">
        <f t="shared" si="85"/>
        <v>0</v>
      </c>
      <c r="O121" s="2"/>
      <c r="P121" s="2"/>
      <c r="Q121" s="3">
        <f t="shared" si="118"/>
        <v>0</v>
      </c>
      <c r="R121" s="3">
        <f t="shared" si="119"/>
        <v>0</v>
      </c>
      <c r="S121" s="3">
        <f t="shared" si="120"/>
        <v>0</v>
      </c>
      <c r="T121" s="45"/>
    </row>
    <row r="122" spans="1:20" x14ac:dyDescent="0.2">
      <c r="A122" s="13" t="s">
        <v>44</v>
      </c>
      <c r="B122" s="7"/>
      <c r="C122" s="7"/>
      <c r="D122" s="3">
        <f>SUM(B122:C122)</f>
        <v>0</v>
      </c>
      <c r="E122" s="2"/>
      <c r="F122" s="2"/>
      <c r="G122" s="39">
        <f t="shared" si="80"/>
        <v>0</v>
      </c>
      <c r="H122" s="39">
        <f t="shared" si="81"/>
        <v>0</v>
      </c>
      <c r="I122" s="39">
        <f t="shared" si="82"/>
        <v>0</v>
      </c>
      <c r="J122" s="2"/>
      <c r="K122" s="2"/>
      <c r="L122" s="3">
        <f t="shared" si="83"/>
        <v>0</v>
      </c>
      <c r="M122" s="3">
        <f t="shared" si="84"/>
        <v>0</v>
      </c>
      <c r="N122" s="3">
        <f t="shared" si="85"/>
        <v>0</v>
      </c>
      <c r="O122" s="2"/>
      <c r="P122" s="2"/>
      <c r="Q122" s="3">
        <f t="shared" si="118"/>
        <v>0</v>
      </c>
      <c r="R122" s="3">
        <f t="shared" si="119"/>
        <v>0</v>
      </c>
      <c r="S122" s="3">
        <f t="shared" si="120"/>
        <v>0</v>
      </c>
      <c r="T122" s="45"/>
    </row>
    <row r="123" spans="1:20" x14ac:dyDescent="0.2">
      <c r="A123" s="16" t="s">
        <v>45</v>
      </c>
      <c r="B123" s="9">
        <f>SUM(B121:B122)</f>
        <v>0</v>
      </c>
      <c r="C123" s="9">
        <f>SUM(C121:C122)</f>
        <v>0</v>
      </c>
      <c r="D123" s="9">
        <f>SUM(D121:D122)</f>
        <v>0</v>
      </c>
      <c r="E123" s="2"/>
      <c r="F123" s="2"/>
      <c r="G123" s="39">
        <f t="shared" si="80"/>
        <v>0</v>
      </c>
      <c r="H123" s="39">
        <f t="shared" si="81"/>
        <v>0</v>
      </c>
      <c r="I123" s="39">
        <f t="shared" si="82"/>
        <v>0</v>
      </c>
      <c r="J123" s="2"/>
      <c r="K123" s="2"/>
      <c r="L123" s="3">
        <f t="shared" si="83"/>
        <v>0</v>
      </c>
      <c r="M123" s="3">
        <f t="shared" si="84"/>
        <v>0</v>
      </c>
      <c r="N123" s="3">
        <f t="shared" si="85"/>
        <v>0</v>
      </c>
      <c r="O123" s="2"/>
      <c r="P123" s="2"/>
      <c r="Q123" s="3">
        <f t="shared" si="118"/>
        <v>0</v>
      </c>
      <c r="R123" s="3">
        <f t="shared" si="119"/>
        <v>0</v>
      </c>
      <c r="S123" s="3">
        <f t="shared" si="120"/>
        <v>0</v>
      </c>
      <c r="T123" s="45"/>
    </row>
    <row r="124" spans="1:20" x14ac:dyDescent="0.2">
      <c r="A124" s="17" t="s">
        <v>46</v>
      </c>
      <c r="B124" s="22">
        <f>SUM(B82,B85,B88,B98,B113,B117,B120,B123)</f>
        <v>271011</v>
      </c>
      <c r="C124" s="22">
        <f>SUM(C82,C85,C88,C98,C113,C117,C120,C123)</f>
        <v>0</v>
      </c>
      <c r="D124" s="22">
        <f>SUM(D82,D85,D88,D98,D113,D117,D120,D123)</f>
        <v>271011</v>
      </c>
      <c r="E124" s="22">
        <f t="shared" ref="E124:N124" si="127">SUM(E82,E85,E88,E98,E113,E117,E120,E123)</f>
        <v>26000</v>
      </c>
      <c r="F124" s="22">
        <f t="shared" si="127"/>
        <v>0</v>
      </c>
      <c r="G124" s="22">
        <f t="shared" si="127"/>
        <v>297011</v>
      </c>
      <c r="H124" s="22">
        <f t="shared" si="127"/>
        <v>0</v>
      </c>
      <c r="I124" s="22">
        <f t="shared" si="127"/>
        <v>297011</v>
      </c>
      <c r="J124" s="22">
        <f t="shared" si="127"/>
        <v>0</v>
      </c>
      <c r="K124" s="22">
        <f t="shared" si="127"/>
        <v>0</v>
      </c>
      <c r="L124" s="22">
        <f t="shared" si="127"/>
        <v>297011</v>
      </c>
      <c r="M124" s="22">
        <f t="shared" si="127"/>
        <v>0</v>
      </c>
      <c r="N124" s="22">
        <f t="shared" si="127"/>
        <v>297011</v>
      </c>
      <c r="O124" s="22">
        <f t="shared" ref="O124:S124" si="128">SUM(O82,O85,O88,O98,O113,O117,O120,O123)</f>
        <v>24215</v>
      </c>
      <c r="P124" s="22">
        <f t="shared" si="128"/>
        <v>0</v>
      </c>
      <c r="Q124" s="22">
        <f t="shared" si="128"/>
        <v>321226</v>
      </c>
      <c r="R124" s="22">
        <f t="shared" si="128"/>
        <v>0</v>
      </c>
      <c r="S124" s="22">
        <f t="shared" si="128"/>
        <v>321226</v>
      </c>
      <c r="T124" s="45"/>
    </row>
    <row r="125" spans="1:20" x14ac:dyDescent="0.2">
      <c r="A125" s="35" t="s">
        <v>51</v>
      </c>
      <c r="B125" s="7"/>
      <c r="C125" s="7"/>
      <c r="D125" s="3">
        <f>SUM(B125:C125)</f>
        <v>0</v>
      </c>
      <c r="E125" s="2"/>
      <c r="F125" s="2"/>
      <c r="G125" s="39">
        <f t="shared" si="80"/>
        <v>0</v>
      </c>
      <c r="H125" s="39">
        <f t="shared" si="81"/>
        <v>0</v>
      </c>
      <c r="I125" s="39">
        <f t="shared" si="82"/>
        <v>0</v>
      </c>
      <c r="J125" s="2"/>
      <c r="K125" s="2"/>
      <c r="L125" s="3">
        <f t="shared" si="83"/>
        <v>0</v>
      </c>
      <c r="M125" s="3">
        <f t="shared" si="84"/>
        <v>0</v>
      </c>
      <c r="N125" s="3">
        <f t="shared" si="85"/>
        <v>0</v>
      </c>
      <c r="O125" s="2"/>
      <c r="P125" s="2"/>
      <c r="Q125" s="3">
        <f t="shared" ref="Q125:Q128" si="129">+L125+O125</f>
        <v>0</v>
      </c>
      <c r="R125" s="3">
        <f t="shared" ref="R125:R128" si="130">+M125+P125</f>
        <v>0</v>
      </c>
      <c r="S125" s="3">
        <f t="shared" ref="S125:S128" si="131">+Q125+R125</f>
        <v>0</v>
      </c>
      <c r="T125" s="45"/>
    </row>
    <row r="126" spans="1:20" x14ac:dyDescent="0.2">
      <c r="A126" s="2" t="s">
        <v>52</v>
      </c>
      <c r="B126" s="7"/>
      <c r="C126" s="7"/>
      <c r="D126" s="3">
        <f>SUM(B126:C126)</f>
        <v>0</v>
      </c>
      <c r="E126" s="2"/>
      <c r="F126" s="2"/>
      <c r="G126" s="39">
        <f t="shared" si="80"/>
        <v>0</v>
      </c>
      <c r="H126" s="39">
        <f t="shared" si="81"/>
        <v>0</v>
      </c>
      <c r="I126" s="39">
        <f t="shared" si="82"/>
        <v>0</v>
      </c>
      <c r="J126" s="2"/>
      <c r="K126" s="2"/>
      <c r="L126" s="3">
        <f t="shared" si="83"/>
        <v>0</v>
      </c>
      <c r="M126" s="3">
        <f t="shared" si="84"/>
        <v>0</v>
      </c>
      <c r="N126" s="3">
        <f t="shared" si="85"/>
        <v>0</v>
      </c>
      <c r="O126" s="2"/>
      <c r="P126" s="2"/>
      <c r="Q126" s="3">
        <f t="shared" si="129"/>
        <v>0</v>
      </c>
      <c r="R126" s="3">
        <f t="shared" si="130"/>
        <v>0</v>
      </c>
      <c r="S126" s="3">
        <f t="shared" si="131"/>
        <v>0</v>
      </c>
      <c r="T126" s="45"/>
    </row>
    <row r="127" spans="1:20" x14ac:dyDescent="0.2">
      <c r="A127" s="14" t="s">
        <v>49</v>
      </c>
      <c r="B127" s="7"/>
      <c r="C127" s="7"/>
      <c r="D127" s="3">
        <f>SUM(B127:C127)</f>
        <v>0</v>
      </c>
      <c r="E127" s="8">
        <v>24483</v>
      </c>
      <c r="F127" s="2">
        <v>88</v>
      </c>
      <c r="G127" s="39">
        <f t="shared" si="80"/>
        <v>24483</v>
      </c>
      <c r="H127" s="39">
        <f t="shared" si="81"/>
        <v>88</v>
      </c>
      <c r="I127" s="39">
        <f t="shared" si="82"/>
        <v>24571</v>
      </c>
      <c r="J127" s="2"/>
      <c r="K127" s="2"/>
      <c r="L127" s="3">
        <f t="shared" si="83"/>
        <v>24483</v>
      </c>
      <c r="M127" s="3">
        <f t="shared" si="84"/>
        <v>88</v>
      </c>
      <c r="N127" s="3">
        <f t="shared" si="85"/>
        <v>24571</v>
      </c>
      <c r="O127" s="2"/>
      <c r="P127" s="2"/>
      <c r="Q127" s="3">
        <f t="shared" si="129"/>
        <v>24483</v>
      </c>
      <c r="R127" s="3">
        <f t="shared" si="130"/>
        <v>88</v>
      </c>
      <c r="S127" s="3">
        <f t="shared" si="131"/>
        <v>24571</v>
      </c>
      <c r="T127" s="45"/>
    </row>
    <row r="128" spans="1:20" x14ac:dyDescent="0.2">
      <c r="A128" s="36" t="s">
        <v>70</v>
      </c>
      <c r="B128" s="7"/>
      <c r="C128" s="7"/>
      <c r="D128" s="3">
        <f>SUM(B128:C128)</f>
        <v>0</v>
      </c>
      <c r="E128" s="2"/>
      <c r="F128" s="2"/>
      <c r="G128" s="39">
        <f t="shared" ref="G128" si="132">+B128+E128</f>
        <v>0</v>
      </c>
      <c r="H128" s="39">
        <f t="shared" ref="H128" si="133">+C128+F128</f>
        <v>0</v>
      </c>
      <c r="I128" s="39">
        <f t="shared" ref="I128" si="134">+G128+H128</f>
        <v>0</v>
      </c>
      <c r="J128" s="2"/>
      <c r="K128" s="2"/>
      <c r="L128" s="3">
        <f t="shared" si="83"/>
        <v>0</v>
      </c>
      <c r="M128" s="3">
        <f t="shared" si="84"/>
        <v>0</v>
      </c>
      <c r="N128" s="3">
        <f t="shared" si="85"/>
        <v>0</v>
      </c>
      <c r="O128" s="2"/>
      <c r="P128" s="2"/>
      <c r="Q128" s="3">
        <f t="shared" si="129"/>
        <v>0</v>
      </c>
      <c r="R128" s="3">
        <f t="shared" si="130"/>
        <v>0</v>
      </c>
      <c r="S128" s="3">
        <f t="shared" si="131"/>
        <v>0</v>
      </c>
      <c r="T128" s="45"/>
    </row>
    <row r="129" spans="1:20" x14ac:dyDescent="0.2">
      <c r="A129" s="16" t="s">
        <v>47</v>
      </c>
      <c r="B129" s="4">
        <f>SUM(B125:B128)</f>
        <v>0</v>
      </c>
      <c r="C129" s="4">
        <f t="shared" ref="C129:I129" si="135">SUM(C125:C128)</f>
        <v>0</v>
      </c>
      <c r="D129" s="4">
        <f t="shared" si="135"/>
        <v>0</v>
      </c>
      <c r="E129" s="4">
        <f t="shared" si="135"/>
        <v>24483</v>
      </c>
      <c r="F129" s="4">
        <f t="shared" si="135"/>
        <v>88</v>
      </c>
      <c r="G129" s="4">
        <f t="shared" si="135"/>
        <v>24483</v>
      </c>
      <c r="H129" s="4">
        <f t="shared" si="135"/>
        <v>88</v>
      </c>
      <c r="I129" s="4">
        <f t="shared" si="135"/>
        <v>24571</v>
      </c>
      <c r="J129" s="4">
        <f t="shared" ref="J129:N129" si="136">SUM(J125:J128)</f>
        <v>0</v>
      </c>
      <c r="K129" s="4">
        <f t="shared" si="136"/>
        <v>0</v>
      </c>
      <c r="L129" s="4">
        <f t="shared" si="136"/>
        <v>24483</v>
      </c>
      <c r="M129" s="4">
        <f t="shared" si="136"/>
        <v>88</v>
      </c>
      <c r="N129" s="4">
        <f t="shared" si="136"/>
        <v>24571</v>
      </c>
      <c r="O129" s="4">
        <f t="shared" ref="O129:S129" si="137">SUM(O125:O128)</f>
        <v>0</v>
      </c>
      <c r="P129" s="4">
        <f t="shared" si="137"/>
        <v>0</v>
      </c>
      <c r="Q129" s="4">
        <f t="shared" si="137"/>
        <v>24483</v>
      </c>
      <c r="R129" s="4">
        <f t="shared" si="137"/>
        <v>88</v>
      </c>
      <c r="S129" s="4">
        <f t="shared" si="137"/>
        <v>24571</v>
      </c>
      <c r="T129" s="45"/>
    </row>
    <row r="130" spans="1:20" x14ac:dyDescent="0.2">
      <c r="A130" s="18" t="s">
        <v>9</v>
      </c>
      <c r="B130" s="4">
        <f>SUM(B124,B129)</f>
        <v>271011</v>
      </c>
      <c r="C130" s="4">
        <f>SUM(C124,C129)</f>
        <v>0</v>
      </c>
      <c r="D130" s="4">
        <f>SUM(D124,D129)</f>
        <v>271011</v>
      </c>
      <c r="E130" s="4">
        <f t="shared" ref="E130:I130" si="138">SUM(E124,E129)</f>
        <v>50483</v>
      </c>
      <c r="F130" s="4">
        <f t="shared" si="138"/>
        <v>88</v>
      </c>
      <c r="G130" s="4">
        <f t="shared" si="138"/>
        <v>321494</v>
      </c>
      <c r="H130" s="4">
        <f t="shared" si="138"/>
        <v>88</v>
      </c>
      <c r="I130" s="4">
        <f t="shared" si="138"/>
        <v>321582</v>
      </c>
      <c r="J130" s="4">
        <f t="shared" ref="J130:N130" si="139">SUM(J124,J129)</f>
        <v>0</v>
      </c>
      <c r="K130" s="4">
        <f t="shared" si="139"/>
        <v>0</v>
      </c>
      <c r="L130" s="4">
        <f t="shared" si="139"/>
        <v>321494</v>
      </c>
      <c r="M130" s="4">
        <f t="shared" si="139"/>
        <v>88</v>
      </c>
      <c r="N130" s="4">
        <f t="shared" si="139"/>
        <v>321582</v>
      </c>
      <c r="O130" s="4">
        <f t="shared" ref="O130:S130" si="140">SUM(O124,O129)</f>
        <v>24215</v>
      </c>
      <c r="P130" s="4">
        <f t="shared" si="140"/>
        <v>0</v>
      </c>
      <c r="Q130" s="4">
        <f t="shared" si="140"/>
        <v>345709</v>
      </c>
      <c r="R130" s="4">
        <f t="shared" si="140"/>
        <v>88</v>
      </c>
      <c r="S130" s="4">
        <f t="shared" si="140"/>
        <v>345797</v>
      </c>
      <c r="T130" s="45"/>
    </row>
    <row r="131" spans="1:20" x14ac:dyDescent="0.2">
      <c r="T131" s="45"/>
    </row>
    <row r="132" spans="1:20" x14ac:dyDescent="0.2">
      <c r="O132" s="10"/>
      <c r="P132" s="10"/>
      <c r="Q132" s="10"/>
      <c r="R132" s="10"/>
      <c r="S132" s="10" t="s">
        <v>8</v>
      </c>
      <c r="T132" s="45"/>
    </row>
    <row r="133" spans="1:20" x14ac:dyDescent="0.2">
      <c r="A133" s="50" t="str">
        <f>+A3</f>
        <v>Komárom Város 2024. évi tervezett bevételeinek módosítása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45"/>
    </row>
    <row r="134" spans="1:20" x14ac:dyDescent="0.2">
      <c r="O134" s="11"/>
      <c r="P134" s="11"/>
      <c r="Q134" s="11"/>
      <c r="R134" s="11"/>
      <c r="S134" s="11" t="s">
        <v>7</v>
      </c>
      <c r="T134" s="45"/>
    </row>
    <row r="135" spans="1:20" ht="24" customHeight="1" x14ac:dyDescent="0.2">
      <c r="A135" s="59"/>
      <c r="B135" s="58" t="s">
        <v>60</v>
      </c>
      <c r="C135" s="58"/>
      <c r="D135" s="58"/>
      <c r="E135" s="51" t="s">
        <v>63</v>
      </c>
      <c r="F135" s="52"/>
      <c r="G135" s="53" t="s">
        <v>66</v>
      </c>
      <c r="H135" s="54"/>
      <c r="I135" s="55"/>
      <c r="J135" s="51" t="s">
        <v>63</v>
      </c>
      <c r="K135" s="52"/>
      <c r="L135" s="53" t="s">
        <v>66</v>
      </c>
      <c r="M135" s="54"/>
      <c r="N135" s="55"/>
      <c r="O135" s="51" t="s">
        <v>63</v>
      </c>
      <c r="P135" s="52"/>
      <c r="Q135" s="53" t="s">
        <v>66</v>
      </c>
      <c r="R135" s="54"/>
      <c r="S135" s="55"/>
      <c r="T135" s="45"/>
    </row>
    <row r="136" spans="1:20" ht="12.75" customHeight="1" x14ac:dyDescent="0.2">
      <c r="A136" s="59"/>
      <c r="B136" s="55" t="s">
        <v>5</v>
      </c>
      <c r="C136" s="53" t="s">
        <v>6</v>
      </c>
      <c r="D136" s="58" t="str">
        <f>+D6</f>
        <v>1/2024.(I.24.) önk.rendelet eredeti ei.</v>
      </c>
      <c r="E136" s="56" t="s">
        <v>5</v>
      </c>
      <c r="F136" s="56" t="s">
        <v>6</v>
      </c>
      <c r="G136" s="56" t="s">
        <v>5</v>
      </c>
      <c r="H136" s="56" t="s">
        <v>6</v>
      </c>
      <c r="I136" s="58" t="str">
        <f>+I6</f>
        <v>5/2024.(VI.26.) önk.rendelet mód. ei.</v>
      </c>
      <c r="J136" s="56" t="s">
        <v>5</v>
      </c>
      <c r="K136" s="56" t="s">
        <v>6</v>
      </c>
      <c r="L136" s="56" t="s">
        <v>5</v>
      </c>
      <c r="M136" s="56" t="s">
        <v>6</v>
      </c>
      <c r="N136" s="58" t="str">
        <f>+N6</f>
        <v>9/2024.(X.24.) önk.rendelet mód. ei.</v>
      </c>
      <c r="O136" s="56" t="s">
        <v>5</v>
      </c>
      <c r="P136" s="56" t="s">
        <v>6</v>
      </c>
      <c r="Q136" s="56" t="s">
        <v>5</v>
      </c>
      <c r="R136" s="56" t="s">
        <v>6</v>
      </c>
      <c r="S136" s="58" t="str">
        <f>+S6</f>
        <v>9/2025.(V.22.) önk.rendelet mód. ei.</v>
      </c>
      <c r="T136" s="45"/>
    </row>
    <row r="137" spans="1:20" ht="31.5" customHeight="1" x14ac:dyDescent="0.2">
      <c r="A137" s="59"/>
      <c r="B137" s="55"/>
      <c r="C137" s="53"/>
      <c r="D137" s="58"/>
      <c r="E137" s="57"/>
      <c r="F137" s="57"/>
      <c r="G137" s="57"/>
      <c r="H137" s="57"/>
      <c r="I137" s="58"/>
      <c r="J137" s="57"/>
      <c r="K137" s="57"/>
      <c r="L137" s="57"/>
      <c r="M137" s="57"/>
      <c r="N137" s="58"/>
      <c r="O137" s="57"/>
      <c r="P137" s="57"/>
      <c r="Q137" s="57"/>
      <c r="R137" s="57"/>
      <c r="S137" s="58"/>
      <c r="T137" s="45"/>
    </row>
    <row r="138" spans="1:20" x14ac:dyDescent="0.2">
      <c r="A138" s="12" t="s">
        <v>4</v>
      </c>
      <c r="B138" s="5"/>
      <c r="C138" s="5"/>
      <c r="D138" s="2"/>
      <c r="E138" s="2"/>
      <c r="F138" s="2"/>
      <c r="G138" s="39"/>
      <c r="H138" s="39"/>
      <c r="I138" s="39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45"/>
    </row>
    <row r="139" spans="1:20" x14ac:dyDescent="0.2">
      <c r="A139" s="21" t="s">
        <v>10</v>
      </c>
      <c r="B139" s="6"/>
      <c r="C139" s="6"/>
      <c r="D139" s="3">
        <f t="shared" ref="D139:D146" si="141">SUM(B139:C139)</f>
        <v>0</v>
      </c>
      <c r="E139" s="2"/>
      <c r="F139" s="2"/>
      <c r="G139" s="39">
        <f t="shared" ref="G139:G190" si="142">+B139+E139</f>
        <v>0</v>
      </c>
      <c r="H139" s="39">
        <f t="shared" ref="H139:H190" si="143">+C139+F139</f>
        <v>0</v>
      </c>
      <c r="I139" s="39">
        <f t="shared" ref="I139:I190" si="144">+G139+H139</f>
        <v>0</v>
      </c>
      <c r="J139" s="2"/>
      <c r="K139" s="2"/>
      <c r="L139" s="3">
        <f t="shared" ref="L139" si="145">+G139+J139</f>
        <v>0</v>
      </c>
      <c r="M139" s="3">
        <f t="shared" ref="M139" si="146">+H139+K139</f>
        <v>0</v>
      </c>
      <c r="N139" s="3">
        <f t="shared" ref="N139" si="147">+L139+M139</f>
        <v>0</v>
      </c>
      <c r="O139" s="8"/>
      <c r="P139" s="8"/>
      <c r="Q139" s="3">
        <f t="shared" ref="Q139:Q146" si="148">+L139+O139</f>
        <v>0</v>
      </c>
      <c r="R139" s="3">
        <f t="shared" ref="R139:R146" si="149">+M139+P139</f>
        <v>0</v>
      </c>
      <c r="S139" s="3">
        <f t="shared" ref="S139:S146" si="150">+Q139+R139</f>
        <v>0</v>
      </c>
      <c r="T139" s="45"/>
    </row>
    <row r="140" spans="1:20" x14ac:dyDescent="0.2">
      <c r="A140" s="2" t="s">
        <v>11</v>
      </c>
      <c r="C140" s="7"/>
      <c r="D140" s="3">
        <f t="shared" si="141"/>
        <v>0</v>
      </c>
      <c r="E140" s="2"/>
      <c r="F140" s="2"/>
      <c r="G140" s="39">
        <f t="shared" si="142"/>
        <v>0</v>
      </c>
      <c r="H140" s="39">
        <f t="shared" si="143"/>
        <v>0</v>
      </c>
      <c r="I140" s="39">
        <f t="shared" si="144"/>
        <v>0</v>
      </c>
      <c r="J140" s="2"/>
      <c r="K140" s="2"/>
      <c r="L140" s="3">
        <f t="shared" ref="L140:L193" si="151">+G140+J140</f>
        <v>0</v>
      </c>
      <c r="M140" s="3">
        <f t="shared" ref="M140:M193" si="152">+H140+K140</f>
        <v>0</v>
      </c>
      <c r="N140" s="3">
        <f t="shared" ref="N140:N193" si="153">+L140+M140</f>
        <v>0</v>
      </c>
      <c r="O140" s="8"/>
      <c r="P140" s="8"/>
      <c r="Q140" s="3">
        <f t="shared" si="148"/>
        <v>0</v>
      </c>
      <c r="R140" s="3">
        <f t="shared" si="149"/>
        <v>0</v>
      </c>
      <c r="S140" s="3">
        <f t="shared" si="150"/>
        <v>0</v>
      </c>
      <c r="T140" s="45"/>
    </row>
    <row r="141" spans="1:20" x14ac:dyDescent="0.2">
      <c r="A141" s="20" t="s">
        <v>12</v>
      </c>
      <c r="B141" s="7"/>
      <c r="C141" s="7"/>
      <c r="D141" s="3">
        <f t="shared" si="141"/>
        <v>0</v>
      </c>
      <c r="E141" s="2"/>
      <c r="F141" s="2"/>
      <c r="G141" s="39">
        <f t="shared" si="142"/>
        <v>0</v>
      </c>
      <c r="H141" s="39">
        <f t="shared" si="143"/>
        <v>0</v>
      </c>
      <c r="I141" s="39">
        <f t="shared" si="144"/>
        <v>0</v>
      </c>
      <c r="J141" s="2"/>
      <c r="K141" s="2"/>
      <c r="L141" s="3">
        <f t="shared" si="151"/>
        <v>0</v>
      </c>
      <c r="M141" s="3">
        <f t="shared" si="152"/>
        <v>0</v>
      </c>
      <c r="N141" s="3">
        <f t="shared" si="153"/>
        <v>0</v>
      </c>
      <c r="O141" s="8"/>
      <c r="P141" s="8"/>
      <c r="Q141" s="3">
        <f t="shared" si="148"/>
        <v>0</v>
      </c>
      <c r="R141" s="3">
        <f t="shared" si="149"/>
        <v>0</v>
      </c>
      <c r="S141" s="3">
        <f t="shared" si="150"/>
        <v>0</v>
      </c>
      <c r="T141" s="45"/>
    </row>
    <row r="142" spans="1:20" x14ac:dyDescent="0.2">
      <c r="A142" s="20" t="s">
        <v>55</v>
      </c>
      <c r="B142" s="7"/>
      <c r="C142" s="7"/>
      <c r="D142" s="3">
        <f t="shared" si="141"/>
        <v>0</v>
      </c>
      <c r="E142" s="2"/>
      <c r="F142" s="2"/>
      <c r="G142" s="39">
        <f t="shared" si="142"/>
        <v>0</v>
      </c>
      <c r="H142" s="39">
        <f t="shared" si="143"/>
        <v>0</v>
      </c>
      <c r="I142" s="39">
        <f t="shared" si="144"/>
        <v>0</v>
      </c>
      <c r="J142" s="2"/>
      <c r="K142" s="2"/>
      <c r="L142" s="3">
        <f t="shared" si="151"/>
        <v>0</v>
      </c>
      <c r="M142" s="3">
        <f t="shared" si="152"/>
        <v>0</v>
      </c>
      <c r="N142" s="3">
        <f t="shared" si="153"/>
        <v>0</v>
      </c>
      <c r="O142" s="8"/>
      <c r="P142" s="8"/>
      <c r="Q142" s="3">
        <f t="shared" si="148"/>
        <v>0</v>
      </c>
      <c r="R142" s="3">
        <f t="shared" si="149"/>
        <v>0</v>
      </c>
      <c r="S142" s="3">
        <f t="shared" si="150"/>
        <v>0</v>
      </c>
      <c r="T142" s="45"/>
    </row>
    <row r="143" spans="1:20" x14ac:dyDescent="0.2">
      <c r="A143" s="20" t="s">
        <v>13</v>
      </c>
      <c r="B143" s="7"/>
      <c r="C143" s="2"/>
      <c r="D143" s="3">
        <f t="shared" si="141"/>
        <v>0</v>
      </c>
      <c r="E143" s="2"/>
      <c r="F143" s="2"/>
      <c r="G143" s="39">
        <f t="shared" si="142"/>
        <v>0</v>
      </c>
      <c r="H143" s="39">
        <f t="shared" si="143"/>
        <v>0</v>
      </c>
      <c r="I143" s="39">
        <f t="shared" si="144"/>
        <v>0</v>
      </c>
      <c r="J143" s="2"/>
      <c r="K143" s="2"/>
      <c r="L143" s="3">
        <f t="shared" si="151"/>
        <v>0</v>
      </c>
      <c r="M143" s="3">
        <f t="shared" si="152"/>
        <v>0</v>
      </c>
      <c r="N143" s="3">
        <f t="shared" si="153"/>
        <v>0</v>
      </c>
      <c r="O143" s="8"/>
      <c r="P143" s="8"/>
      <c r="Q143" s="3">
        <f t="shared" si="148"/>
        <v>0</v>
      </c>
      <c r="R143" s="3">
        <f t="shared" si="149"/>
        <v>0</v>
      </c>
      <c r="S143" s="3">
        <f t="shared" si="150"/>
        <v>0</v>
      </c>
      <c r="T143" s="45"/>
    </row>
    <row r="144" spans="1:20" x14ac:dyDescent="0.2">
      <c r="A144" s="20" t="s">
        <v>69</v>
      </c>
      <c r="B144" s="7"/>
      <c r="C144" s="2"/>
      <c r="D144" s="3">
        <f t="shared" ref="D144" si="154">SUM(B144:C144)</f>
        <v>0</v>
      </c>
      <c r="E144" s="2"/>
      <c r="F144" s="2"/>
      <c r="G144" s="39">
        <f t="shared" ref="G144" si="155">+B144+E144</f>
        <v>0</v>
      </c>
      <c r="H144" s="39">
        <f t="shared" ref="H144" si="156">+C144+F144</f>
        <v>0</v>
      </c>
      <c r="I144" s="39">
        <f t="shared" ref="I144" si="157">+G144+H144</f>
        <v>0</v>
      </c>
      <c r="J144" s="2"/>
      <c r="K144" s="2"/>
      <c r="L144" s="3">
        <f t="shared" si="151"/>
        <v>0</v>
      </c>
      <c r="M144" s="3">
        <f t="shared" si="152"/>
        <v>0</v>
      </c>
      <c r="N144" s="3">
        <f t="shared" si="153"/>
        <v>0</v>
      </c>
      <c r="O144" s="8"/>
      <c r="P144" s="8"/>
      <c r="Q144" s="3">
        <f t="shared" si="148"/>
        <v>0</v>
      </c>
      <c r="R144" s="3">
        <f t="shared" si="149"/>
        <v>0</v>
      </c>
      <c r="S144" s="3">
        <f t="shared" si="150"/>
        <v>0</v>
      </c>
      <c r="T144" s="45"/>
    </row>
    <row r="145" spans="1:20" x14ac:dyDescent="0.2">
      <c r="A145" s="20" t="s">
        <v>56</v>
      </c>
      <c r="B145" s="7"/>
      <c r="C145" s="2"/>
      <c r="D145" s="3">
        <f t="shared" si="141"/>
        <v>0</v>
      </c>
      <c r="E145" s="2"/>
      <c r="F145" s="2"/>
      <c r="G145" s="39">
        <f t="shared" si="142"/>
        <v>0</v>
      </c>
      <c r="H145" s="39">
        <f t="shared" si="143"/>
        <v>0</v>
      </c>
      <c r="I145" s="39">
        <f t="shared" si="144"/>
        <v>0</v>
      </c>
      <c r="J145" s="2"/>
      <c r="K145" s="2"/>
      <c r="L145" s="3">
        <f t="shared" si="151"/>
        <v>0</v>
      </c>
      <c r="M145" s="3">
        <f t="shared" si="152"/>
        <v>0</v>
      </c>
      <c r="N145" s="3">
        <f t="shared" si="153"/>
        <v>0</v>
      </c>
      <c r="O145" s="8"/>
      <c r="P145" s="8"/>
      <c r="Q145" s="3">
        <f t="shared" si="148"/>
        <v>0</v>
      </c>
      <c r="R145" s="3">
        <f t="shared" si="149"/>
        <v>0</v>
      </c>
      <c r="S145" s="3">
        <f t="shared" si="150"/>
        <v>0</v>
      </c>
      <c r="T145" s="45"/>
    </row>
    <row r="146" spans="1:20" x14ac:dyDescent="0.2">
      <c r="A146" s="20" t="s">
        <v>54</v>
      </c>
      <c r="B146" s="7"/>
      <c r="C146" s="7"/>
      <c r="D146" s="3">
        <f t="shared" si="141"/>
        <v>0</v>
      </c>
      <c r="E146" s="2"/>
      <c r="F146" s="2"/>
      <c r="G146" s="39">
        <f t="shared" si="142"/>
        <v>0</v>
      </c>
      <c r="H146" s="39">
        <f t="shared" si="143"/>
        <v>0</v>
      </c>
      <c r="I146" s="39">
        <f t="shared" si="144"/>
        <v>0</v>
      </c>
      <c r="J146" s="2"/>
      <c r="K146" s="2"/>
      <c r="L146" s="3">
        <f t="shared" si="151"/>
        <v>0</v>
      </c>
      <c r="M146" s="3">
        <f t="shared" si="152"/>
        <v>0</v>
      </c>
      <c r="N146" s="3">
        <f t="shared" si="153"/>
        <v>0</v>
      </c>
      <c r="O146" s="8"/>
      <c r="P146" s="8"/>
      <c r="Q146" s="3">
        <f t="shared" si="148"/>
        <v>0</v>
      </c>
      <c r="R146" s="3">
        <f t="shared" si="149"/>
        <v>0</v>
      </c>
      <c r="S146" s="3">
        <f t="shared" si="150"/>
        <v>0</v>
      </c>
      <c r="T146" s="45"/>
    </row>
    <row r="147" spans="1:20" x14ac:dyDescent="0.2">
      <c r="A147" s="37" t="s">
        <v>14</v>
      </c>
      <c r="B147" s="38">
        <f>SUM(B139:B146)</f>
        <v>0</v>
      </c>
      <c r="C147" s="38">
        <f>SUM(C139:C146)</f>
        <v>0</v>
      </c>
      <c r="D147" s="38">
        <f>SUM(D139:D146)</f>
        <v>0</v>
      </c>
      <c r="E147" s="38">
        <f t="shared" ref="E147:N147" si="158">SUM(E139:E146)</f>
        <v>0</v>
      </c>
      <c r="F147" s="38">
        <f t="shared" si="158"/>
        <v>0</v>
      </c>
      <c r="G147" s="38">
        <f t="shared" si="158"/>
        <v>0</v>
      </c>
      <c r="H147" s="38">
        <f t="shared" si="158"/>
        <v>0</v>
      </c>
      <c r="I147" s="38">
        <f t="shared" si="158"/>
        <v>0</v>
      </c>
      <c r="J147" s="38">
        <f t="shared" si="158"/>
        <v>0</v>
      </c>
      <c r="K147" s="38">
        <f t="shared" si="158"/>
        <v>0</v>
      </c>
      <c r="L147" s="38">
        <f t="shared" si="158"/>
        <v>0</v>
      </c>
      <c r="M147" s="38">
        <f t="shared" si="158"/>
        <v>0</v>
      </c>
      <c r="N147" s="38">
        <f t="shared" si="158"/>
        <v>0</v>
      </c>
      <c r="O147" s="38">
        <f t="shared" ref="O147:S147" si="159">SUM(O139:O146)</f>
        <v>0</v>
      </c>
      <c r="P147" s="38">
        <f t="shared" si="159"/>
        <v>0</v>
      </c>
      <c r="Q147" s="38">
        <f t="shared" si="159"/>
        <v>0</v>
      </c>
      <c r="R147" s="38">
        <f t="shared" si="159"/>
        <v>0</v>
      </c>
      <c r="S147" s="38">
        <f t="shared" si="159"/>
        <v>0</v>
      </c>
      <c r="T147" s="45"/>
    </row>
    <row r="148" spans="1:20" x14ac:dyDescent="0.2">
      <c r="A148" s="13" t="s">
        <v>15</v>
      </c>
      <c r="B148" s="7"/>
      <c r="C148" s="7"/>
      <c r="D148" s="3">
        <f>SUM(B148:C148)</f>
        <v>0</v>
      </c>
      <c r="E148" s="8">
        <v>11437</v>
      </c>
      <c r="F148" s="2"/>
      <c r="G148" s="39">
        <f t="shared" si="142"/>
        <v>11437</v>
      </c>
      <c r="H148" s="39">
        <f t="shared" si="143"/>
        <v>0</v>
      </c>
      <c r="I148" s="39">
        <f t="shared" si="144"/>
        <v>11437</v>
      </c>
      <c r="J148" s="2"/>
      <c r="K148" s="2"/>
      <c r="L148" s="3">
        <f t="shared" si="151"/>
        <v>11437</v>
      </c>
      <c r="M148" s="3">
        <f t="shared" si="152"/>
        <v>0</v>
      </c>
      <c r="N148" s="3">
        <f t="shared" si="153"/>
        <v>11437</v>
      </c>
      <c r="O148" s="2">
        <v>1508</v>
      </c>
      <c r="P148" s="2"/>
      <c r="Q148" s="3">
        <f t="shared" ref="Q148:Q149" si="160">+L148+O148</f>
        <v>12945</v>
      </c>
      <c r="R148" s="3">
        <f t="shared" ref="R148:R149" si="161">+M148+P148</f>
        <v>0</v>
      </c>
      <c r="S148" s="3">
        <f t="shared" ref="S148:S149" si="162">+Q148+R148</f>
        <v>12945</v>
      </c>
      <c r="T148" s="45"/>
    </row>
    <row r="149" spans="1:20" x14ac:dyDescent="0.2">
      <c r="A149" s="26" t="s">
        <v>53</v>
      </c>
      <c r="B149" s="27"/>
      <c r="C149" s="27"/>
      <c r="D149" s="28">
        <f>SUM(B149:C149)</f>
        <v>0</v>
      </c>
      <c r="E149" s="2"/>
      <c r="F149" s="2"/>
      <c r="G149" s="39">
        <f t="shared" si="142"/>
        <v>0</v>
      </c>
      <c r="H149" s="39">
        <f t="shared" si="143"/>
        <v>0</v>
      </c>
      <c r="I149" s="39">
        <f t="shared" si="144"/>
        <v>0</v>
      </c>
      <c r="J149" s="2"/>
      <c r="K149" s="2"/>
      <c r="L149" s="3">
        <f t="shared" si="151"/>
        <v>0</v>
      </c>
      <c r="M149" s="3">
        <f t="shared" si="152"/>
        <v>0</v>
      </c>
      <c r="N149" s="3">
        <f t="shared" si="153"/>
        <v>0</v>
      </c>
      <c r="O149" s="2"/>
      <c r="P149" s="2"/>
      <c r="Q149" s="3">
        <f t="shared" si="160"/>
        <v>0</v>
      </c>
      <c r="R149" s="3">
        <f t="shared" si="161"/>
        <v>0</v>
      </c>
      <c r="S149" s="3">
        <f t="shared" si="162"/>
        <v>0</v>
      </c>
      <c r="T149" s="45"/>
    </row>
    <row r="150" spans="1:20" x14ac:dyDescent="0.2">
      <c r="A150" s="17" t="s">
        <v>16</v>
      </c>
      <c r="B150" s="22">
        <f>SUM(B148:B148)</f>
        <v>0</v>
      </c>
      <c r="C150" s="22">
        <f>SUM(C148:C148)</f>
        <v>0</v>
      </c>
      <c r="D150" s="22">
        <f>SUM(D148:D148)</f>
        <v>0</v>
      </c>
      <c r="E150" s="22">
        <f t="shared" ref="E150:N150" si="163">SUM(E148:E148)</f>
        <v>11437</v>
      </c>
      <c r="F150" s="22">
        <f t="shared" si="163"/>
        <v>0</v>
      </c>
      <c r="G150" s="22">
        <f t="shared" si="163"/>
        <v>11437</v>
      </c>
      <c r="H150" s="22">
        <f t="shared" si="163"/>
        <v>0</v>
      </c>
      <c r="I150" s="22">
        <f t="shared" si="163"/>
        <v>11437</v>
      </c>
      <c r="J150" s="22">
        <f t="shared" si="163"/>
        <v>0</v>
      </c>
      <c r="K150" s="22">
        <f t="shared" si="163"/>
        <v>0</v>
      </c>
      <c r="L150" s="22">
        <f t="shared" si="163"/>
        <v>11437</v>
      </c>
      <c r="M150" s="22">
        <f t="shared" si="163"/>
        <v>0</v>
      </c>
      <c r="N150" s="22">
        <f t="shared" si="163"/>
        <v>11437</v>
      </c>
      <c r="O150" s="22">
        <f t="shared" ref="O150:S150" si="164">SUM(O148:O148)</f>
        <v>1508</v>
      </c>
      <c r="P150" s="22">
        <f t="shared" si="164"/>
        <v>0</v>
      </c>
      <c r="Q150" s="22">
        <f t="shared" si="164"/>
        <v>12945</v>
      </c>
      <c r="R150" s="22">
        <f t="shared" si="164"/>
        <v>0</v>
      </c>
      <c r="S150" s="22">
        <f t="shared" si="164"/>
        <v>12945</v>
      </c>
      <c r="T150" s="45"/>
    </row>
    <row r="151" spans="1:20" x14ac:dyDescent="0.2">
      <c r="A151" s="13" t="s">
        <v>17</v>
      </c>
      <c r="B151" s="7"/>
      <c r="C151" s="7"/>
      <c r="D151" s="3">
        <f>SUM(B151:C151)</f>
        <v>0</v>
      </c>
      <c r="E151" s="2"/>
      <c r="F151" s="2"/>
      <c r="G151" s="39">
        <f t="shared" si="142"/>
        <v>0</v>
      </c>
      <c r="H151" s="39">
        <f t="shared" si="143"/>
        <v>0</v>
      </c>
      <c r="I151" s="39">
        <f t="shared" si="144"/>
        <v>0</v>
      </c>
      <c r="J151" s="2"/>
      <c r="K151" s="2"/>
      <c r="L151" s="3">
        <f t="shared" si="151"/>
        <v>0</v>
      </c>
      <c r="M151" s="3">
        <f t="shared" si="152"/>
        <v>0</v>
      </c>
      <c r="N151" s="3">
        <f t="shared" si="153"/>
        <v>0</v>
      </c>
      <c r="O151" s="2"/>
      <c r="P151" s="2"/>
      <c r="Q151" s="3">
        <f t="shared" ref="Q151:Q162" si="165">+L151+O151</f>
        <v>0</v>
      </c>
      <c r="R151" s="3">
        <f t="shared" ref="R151:R162" si="166">+M151+P151</f>
        <v>0</v>
      </c>
      <c r="S151" s="3">
        <f t="shared" ref="S151:S162" si="167">+Q151+R151</f>
        <v>0</v>
      </c>
      <c r="T151" s="45"/>
    </row>
    <row r="152" spans="1:20" x14ac:dyDescent="0.2">
      <c r="A152" s="13" t="s">
        <v>18</v>
      </c>
      <c r="B152" s="7"/>
      <c r="C152" s="7"/>
      <c r="D152" s="3">
        <f>SUM(B152:C152)</f>
        <v>0</v>
      </c>
      <c r="E152" s="2"/>
      <c r="F152" s="2"/>
      <c r="G152" s="39">
        <f t="shared" si="142"/>
        <v>0</v>
      </c>
      <c r="H152" s="39">
        <f t="shared" si="143"/>
        <v>0</v>
      </c>
      <c r="I152" s="39">
        <f t="shared" si="144"/>
        <v>0</v>
      </c>
      <c r="J152" s="2"/>
      <c r="K152" s="2"/>
      <c r="L152" s="3">
        <f t="shared" si="151"/>
        <v>0</v>
      </c>
      <c r="M152" s="3">
        <f t="shared" si="152"/>
        <v>0</v>
      </c>
      <c r="N152" s="3">
        <f t="shared" si="153"/>
        <v>0</v>
      </c>
      <c r="O152" s="2"/>
      <c r="P152" s="2"/>
      <c r="Q152" s="3">
        <f t="shared" si="165"/>
        <v>0</v>
      </c>
      <c r="R152" s="3">
        <f t="shared" si="166"/>
        <v>0</v>
      </c>
      <c r="S152" s="3">
        <f t="shared" si="167"/>
        <v>0</v>
      </c>
      <c r="T152" s="45"/>
    </row>
    <row r="153" spans="1:20" x14ac:dyDescent="0.2">
      <c r="A153" s="17" t="s">
        <v>19</v>
      </c>
      <c r="B153" s="9">
        <f>SUM(B151:B152)</f>
        <v>0</v>
      </c>
      <c r="C153" s="9">
        <f>SUM(C151:C152)</f>
        <v>0</v>
      </c>
      <c r="D153" s="9">
        <f>SUM(D151:D152)</f>
        <v>0</v>
      </c>
      <c r="E153" s="9">
        <f t="shared" ref="E153:I153" si="168">SUM(E151:E152)</f>
        <v>0</v>
      </c>
      <c r="F153" s="9">
        <f t="shared" si="168"/>
        <v>0</v>
      </c>
      <c r="G153" s="9">
        <f t="shared" si="168"/>
        <v>0</v>
      </c>
      <c r="H153" s="9">
        <f t="shared" si="168"/>
        <v>0</v>
      </c>
      <c r="I153" s="9">
        <f t="shared" si="168"/>
        <v>0</v>
      </c>
      <c r="J153" s="2"/>
      <c r="K153" s="2"/>
      <c r="L153" s="3">
        <f t="shared" si="151"/>
        <v>0</v>
      </c>
      <c r="M153" s="3">
        <f t="shared" si="152"/>
        <v>0</v>
      </c>
      <c r="N153" s="3">
        <f t="shared" si="153"/>
        <v>0</v>
      </c>
      <c r="O153" s="2"/>
      <c r="P153" s="2"/>
      <c r="Q153" s="3">
        <f t="shared" si="165"/>
        <v>0</v>
      </c>
      <c r="R153" s="3">
        <f t="shared" si="166"/>
        <v>0</v>
      </c>
      <c r="S153" s="3">
        <f t="shared" si="167"/>
        <v>0</v>
      </c>
      <c r="T153" s="45"/>
    </row>
    <row r="154" spans="1:20" x14ac:dyDescent="0.2">
      <c r="A154" s="15" t="s">
        <v>20</v>
      </c>
      <c r="B154" s="8"/>
      <c r="C154" s="8"/>
      <c r="D154" s="3">
        <f>SUM(B154:C154)</f>
        <v>0</v>
      </c>
      <c r="E154" s="2"/>
      <c r="F154" s="2"/>
      <c r="G154" s="39">
        <f t="shared" si="142"/>
        <v>0</v>
      </c>
      <c r="H154" s="39">
        <f t="shared" si="143"/>
        <v>0</v>
      </c>
      <c r="I154" s="39">
        <f t="shared" si="144"/>
        <v>0</v>
      </c>
      <c r="J154" s="2"/>
      <c r="K154" s="2"/>
      <c r="L154" s="3">
        <f t="shared" si="151"/>
        <v>0</v>
      </c>
      <c r="M154" s="3">
        <f t="shared" si="152"/>
        <v>0</v>
      </c>
      <c r="N154" s="3">
        <f t="shared" si="153"/>
        <v>0</v>
      </c>
      <c r="O154" s="2"/>
      <c r="P154" s="2"/>
      <c r="Q154" s="3">
        <f t="shared" si="165"/>
        <v>0</v>
      </c>
      <c r="R154" s="3">
        <f t="shared" si="166"/>
        <v>0</v>
      </c>
      <c r="S154" s="3">
        <f t="shared" si="167"/>
        <v>0</v>
      </c>
      <c r="T154" s="45"/>
    </row>
    <row r="155" spans="1:20" x14ac:dyDescent="0.2">
      <c r="A155" s="15" t="s">
        <v>21</v>
      </c>
      <c r="B155" s="8"/>
      <c r="C155" s="8"/>
      <c r="D155" s="3">
        <f>SUM(B155:C155)</f>
        <v>0</v>
      </c>
      <c r="E155" s="2"/>
      <c r="F155" s="2"/>
      <c r="G155" s="39">
        <f t="shared" si="142"/>
        <v>0</v>
      </c>
      <c r="H155" s="39">
        <f t="shared" si="143"/>
        <v>0</v>
      </c>
      <c r="I155" s="39">
        <f t="shared" si="144"/>
        <v>0</v>
      </c>
      <c r="J155" s="2"/>
      <c r="K155" s="2"/>
      <c r="L155" s="3">
        <f t="shared" si="151"/>
        <v>0</v>
      </c>
      <c r="M155" s="3">
        <f t="shared" si="152"/>
        <v>0</v>
      </c>
      <c r="N155" s="3">
        <f t="shared" si="153"/>
        <v>0</v>
      </c>
      <c r="O155" s="2"/>
      <c r="P155" s="2"/>
      <c r="Q155" s="3">
        <f t="shared" si="165"/>
        <v>0</v>
      </c>
      <c r="R155" s="3">
        <f t="shared" si="166"/>
        <v>0</v>
      </c>
      <c r="S155" s="3">
        <f t="shared" si="167"/>
        <v>0</v>
      </c>
      <c r="T155" s="45"/>
    </row>
    <row r="156" spans="1:20" x14ac:dyDescent="0.2">
      <c r="A156" s="15" t="s">
        <v>22</v>
      </c>
      <c r="B156" s="8"/>
      <c r="C156" s="8"/>
      <c r="D156" s="3">
        <f t="shared" ref="D156:D162" si="169">SUM(B156:C156)</f>
        <v>0</v>
      </c>
      <c r="E156" s="2"/>
      <c r="F156" s="2"/>
      <c r="G156" s="39">
        <f t="shared" si="142"/>
        <v>0</v>
      </c>
      <c r="H156" s="39">
        <f t="shared" si="143"/>
        <v>0</v>
      </c>
      <c r="I156" s="39">
        <f t="shared" si="144"/>
        <v>0</v>
      </c>
      <c r="J156" s="2"/>
      <c r="K156" s="2"/>
      <c r="L156" s="3">
        <f t="shared" si="151"/>
        <v>0</v>
      </c>
      <c r="M156" s="3">
        <f t="shared" si="152"/>
        <v>0</v>
      </c>
      <c r="N156" s="3">
        <f t="shared" si="153"/>
        <v>0</v>
      </c>
      <c r="O156" s="2"/>
      <c r="P156" s="2"/>
      <c r="Q156" s="3">
        <f t="shared" si="165"/>
        <v>0</v>
      </c>
      <c r="R156" s="3">
        <f t="shared" si="166"/>
        <v>0</v>
      </c>
      <c r="S156" s="3">
        <f t="shared" si="167"/>
        <v>0</v>
      </c>
      <c r="T156" s="45"/>
    </row>
    <row r="157" spans="1:20" x14ac:dyDescent="0.2">
      <c r="A157" s="15" t="s">
        <v>23</v>
      </c>
      <c r="B157" s="8"/>
      <c r="C157" s="8"/>
      <c r="D157" s="3">
        <f t="shared" si="169"/>
        <v>0</v>
      </c>
      <c r="E157" s="2"/>
      <c r="F157" s="2"/>
      <c r="G157" s="39">
        <f t="shared" si="142"/>
        <v>0</v>
      </c>
      <c r="H157" s="39">
        <f t="shared" si="143"/>
        <v>0</v>
      </c>
      <c r="I157" s="39">
        <f t="shared" si="144"/>
        <v>0</v>
      </c>
      <c r="J157" s="2"/>
      <c r="K157" s="2"/>
      <c r="L157" s="3">
        <f t="shared" si="151"/>
        <v>0</v>
      </c>
      <c r="M157" s="3">
        <f t="shared" si="152"/>
        <v>0</v>
      </c>
      <c r="N157" s="3">
        <f t="shared" si="153"/>
        <v>0</v>
      </c>
      <c r="O157" s="2"/>
      <c r="P157" s="2"/>
      <c r="Q157" s="3">
        <f t="shared" si="165"/>
        <v>0</v>
      </c>
      <c r="R157" s="3">
        <f t="shared" si="166"/>
        <v>0</v>
      </c>
      <c r="S157" s="3">
        <f t="shared" si="167"/>
        <v>0</v>
      </c>
      <c r="T157" s="45"/>
    </row>
    <row r="158" spans="1:20" x14ac:dyDescent="0.2">
      <c r="A158" s="15" t="s">
        <v>24</v>
      </c>
      <c r="B158" s="8"/>
      <c r="C158" s="8"/>
      <c r="D158" s="3">
        <f t="shared" si="169"/>
        <v>0</v>
      </c>
      <c r="E158" s="2"/>
      <c r="F158" s="2"/>
      <c r="G158" s="39">
        <f t="shared" si="142"/>
        <v>0</v>
      </c>
      <c r="H158" s="39">
        <f t="shared" si="143"/>
        <v>0</v>
      </c>
      <c r="I158" s="39">
        <f t="shared" si="144"/>
        <v>0</v>
      </c>
      <c r="J158" s="2"/>
      <c r="K158" s="2"/>
      <c r="L158" s="3">
        <f t="shared" si="151"/>
        <v>0</v>
      </c>
      <c r="M158" s="3">
        <f t="shared" si="152"/>
        <v>0</v>
      </c>
      <c r="N158" s="3">
        <f t="shared" si="153"/>
        <v>0</v>
      </c>
      <c r="O158" s="2"/>
      <c r="P158" s="2"/>
      <c r="Q158" s="3">
        <f t="shared" si="165"/>
        <v>0</v>
      </c>
      <c r="R158" s="3">
        <f t="shared" si="166"/>
        <v>0</v>
      </c>
      <c r="S158" s="3">
        <f t="shared" si="167"/>
        <v>0</v>
      </c>
      <c r="T158" s="45"/>
    </row>
    <row r="159" spans="1:20" x14ac:dyDescent="0.2">
      <c r="A159" s="15" t="s">
        <v>3</v>
      </c>
      <c r="B159" s="8"/>
      <c r="C159" s="8"/>
      <c r="D159" s="3">
        <f t="shared" si="169"/>
        <v>0</v>
      </c>
      <c r="E159" s="2"/>
      <c r="F159" s="2"/>
      <c r="G159" s="39">
        <f t="shared" si="142"/>
        <v>0</v>
      </c>
      <c r="H159" s="39">
        <f t="shared" si="143"/>
        <v>0</v>
      </c>
      <c r="I159" s="39">
        <f t="shared" si="144"/>
        <v>0</v>
      </c>
      <c r="J159" s="2"/>
      <c r="K159" s="2"/>
      <c r="L159" s="3">
        <f t="shared" si="151"/>
        <v>0</v>
      </c>
      <c r="M159" s="3">
        <f t="shared" si="152"/>
        <v>0</v>
      </c>
      <c r="N159" s="3">
        <f t="shared" si="153"/>
        <v>0</v>
      </c>
      <c r="O159" s="2"/>
      <c r="P159" s="2"/>
      <c r="Q159" s="3">
        <f t="shared" si="165"/>
        <v>0</v>
      </c>
      <c r="R159" s="3">
        <f t="shared" si="166"/>
        <v>0</v>
      </c>
      <c r="S159" s="3">
        <f t="shared" si="167"/>
        <v>0</v>
      </c>
      <c r="T159" s="45"/>
    </row>
    <row r="160" spans="1:20" x14ac:dyDescent="0.2">
      <c r="A160" s="15" t="s">
        <v>25</v>
      </c>
      <c r="B160" s="8"/>
      <c r="C160" s="8"/>
      <c r="D160" s="3">
        <f t="shared" si="169"/>
        <v>0</v>
      </c>
      <c r="E160" s="2"/>
      <c r="F160" s="2"/>
      <c r="G160" s="39">
        <f t="shared" si="142"/>
        <v>0</v>
      </c>
      <c r="H160" s="39">
        <f t="shared" si="143"/>
        <v>0</v>
      </c>
      <c r="I160" s="39">
        <f t="shared" si="144"/>
        <v>0</v>
      </c>
      <c r="J160" s="2"/>
      <c r="K160" s="2"/>
      <c r="L160" s="3">
        <f t="shared" si="151"/>
        <v>0</v>
      </c>
      <c r="M160" s="3">
        <f t="shared" si="152"/>
        <v>0</v>
      </c>
      <c r="N160" s="3">
        <f t="shared" si="153"/>
        <v>0</v>
      </c>
      <c r="O160" s="2"/>
      <c r="P160" s="2"/>
      <c r="Q160" s="3">
        <f t="shared" si="165"/>
        <v>0</v>
      </c>
      <c r="R160" s="3">
        <f t="shared" si="166"/>
        <v>0</v>
      </c>
      <c r="S160" s="3">
        <f t="shared" si="167"/>
        <v>0</v>
      </c>
      <c r="T160" s="45"/>
    </row>
    <row r="161" spans="1:20" x14ac:dyDescent="0.2">
      <c r="A161" s="15" t="s">
        <v>2</v>
      </c>
      <c r="B161" s="8"/>
      <c r="C161" s="8"/>
      <c r="D161" s="3">
        <f t="shared" si="169"/>
        <v>0</v>
      </c>
      <c r="E161" s="2"/>
      <c r="F161" s="2"/>
      <c r="G161" s="39">
        <f t="shared" si="142"/>
        <v>0</v>
      </c>
      <c r="H161" s="39">
        <f t="shared" si="143"/>
        <v>0</v>
      </c>
      <c r="I161" s="39">
        <f t="shared" si="144"/>
        <v>0</v>
      </c>
      <c r="J161" s="2"/>
      <c r="K161" s="2"/>
      <c r="L161" s="3">
        <f t="shared" si="151"/>
        <v>0</v>
      </c>
      <c r="M161" s="3">
        <f t="shared" si="152"/>
        <v>0</v>
      </c>
      <c r="N161" s="3">
        <f t="shared" si="153"/>
        <v>0</v>
      </c>
      <c r="O161" s="2"/>
      <c r="P161" s="2"/>
      <c r="Q161" s="3">
        <f t="shared" si="165"/>
        <v>0</v>
      </c>
      <c r="R161" s="3">
        <f t="shared" si="166"/>
        <v>0</v>
      </c>
      <c r="S161" s="3">
        <f t="shared" si="167"/>
        <v>0</v>
      </c>
      <c r="T161" s="45"/>
    </row>
    <row r="162" spans="1:20" x14ac:dyDescent="0.2">
      <c r="A162" s="34" t="s">
        <v>50</v>
      </c>
      <c r="B162" s="8"/>
      <c r="C162" s="8"/>
      <c r="D162" s="3">
        <f t="shared" si="169"/>
        <v>0</v>
      </c>
      <c r="E162" s="2"/>
      <c r="F162" s="2"/>
      <c r="G162" s="39">
        <f t="shared" si="142"/>
        <v>0</v>
      </c>
      <c r="H162" s="39">
        <f t="shared" si="143"/>
        <v>0</v>
      </c>
      <c r="I162" s="39">
        <f t="shared" si="144"/>
        <v>0</v>
      </c>
      <c r="J162" s="2"/>
      <c r="K162" s="2"/>
      <c r="L162" s="3">
        <f t="shared" si="151"/>
        <v>0</v>
      </c>
      <c r="M162" s="3">
        <f t="shared" si="152"/>
        <v>0</v>
      </c>
      <c r="N162" s="3">
        <f t="shared" si="153"/>
        <v>0</v>
      </c>
      <c r="O162" s="2"/>
      <c r="P162" s="2"/>
      <c r="Q162" s="3">
        <f t="shared" si="165"/>
        <v>0</v>
      </c>
      <c r="R162" s="3">
        <f t="shared" si="166"/>
        <v>0</v>
      </c>
      <c r="S162" s="3">
        <f t="shared" si="167"/>
        <v>0</v>
      </c>
      <c r="T162" s="45"/>
    </row>
    <row r="163" spans="1:20" x14ac:dyDescent="0.2">
      <c r="A163" s="23" t="s">
        <v>26</v>
      </c>
      <c r="B163" s="9">
        <f>SUM(B154:B162)</f>
        <v>0</v>
      </c>
      <c r="C163" s="9">
        <f>SUM(C154:C162)</f>
        <v>0</v>
      </c>
      <c r="D163" s="9">
        <f>SUM(D154:D162)</f>
        <v>0</v>
      </c>
      <c r="E163" s="9">
        <f t="shared" ref="E163:N163" si="170">SUM(E154:E162)</f>
        <v>0</v>
      </c>
      <c r="F163" s="9">
        <f t="shared" si="170"/>
        <v>0</v>
      </c>
      <c r="G163" s="9">
        <f t="shared" si="170"/>
        <v>0</v>
      </c>
      <c r="H163" s="9">
        <f t="shared" si="170"/>
        <v>0</v>
      </c>
      <c r="I163" s="9">
        <f t="shared" si="170"/>
        <v>0</v>
      </c>
      <c r="J163" s="9">
        <f t="shared" si="170"/>
        <v>0</v>
      </c>
      <c r="K163" s="9">
        <f t="shared" si="170"/>
        <v>0</v>
      </c>
      <c r="L163" s="9">
        <f t="shared" si="170"/>
        <v>0</v>
      </c>
      <c r="M163" s="9">
        <f t="shared" si="170"/>
        <v>0</v>
      </c>
      <c r="N163" s="9">
        <f t="shared" si="170"/>
        <v>0</v>
      </c>
      <c r="O163" s="9">
        <f t="shared" ref="O163:S163" si="171">SUM(O154:O162)</f>
        <v>0</v>
      </c>
      <c r="P163" s="9">
        <f t="shared" si="171"/>
        <v>0</v>
      </c>
      <c r="Q163" s="9">
        <f t="shared" si="171"/>
        <v>0</v>
      </c>
      <c r="R163" s="9">
        <f t="shared" si="171"/>
        <v>0</v>
      </c>
      <c r="S163" s="9">
        <f t="shared" si="171"/>
        <v>0</v>
      </c>
      <c r="T163" s="45"/>
    </row>
    <row r="164" spans="1:20" x14ac:dyDescent="0.2">
      <c r="A164" s="2" t="s">
        <v>27</v>
      </c>
      <c r="B164" s="8"/>
      <c r="C164" s="8"/>
      <c r="D164" s="3">
        <f>SUM(B164:C164)</f>
        <v>0</v>
      </c>
      <c r="E164" s="2"/>
      <c r="F164" s="2"/>
      <c r="G164" s="39">
        <f t="shared" si="142"/>
        <v>0</v>
      </c>
      <c r="H164" s="39">
        <f t="shared" si="143"/>
        <v>0</v>
      </c>
      <c r="I164" s="39">
        <f t="shared" si="144"/>
        <v>0</v>
      </c>
      <c r="J164" s="2"/>
      <c r="K164" s="2"/>
      <c r="L164" s="3">
        <f t="shared" si="151"/>
        <v>0</v>
      </c>
      <c r="M164" s="3">
        <f t="shared" si="152"/>
        <v>0</v>
      </c>
      <c r="N164" s="3">
        <f t="shared" si="153"/>
        <v>0</v>
      </c>
      <c r="O164" s="8"/>
      <c r="P164" s="8"/>
      <c r="Q164" s="3">
        <f t="shared" ref="Q164:Q175" si="172">+L164+O164</f>
        <v>0</v>
      </c>
      <c r="R164" s="3">
        <f t="shared" ref="R164:R175" si="173">+M164+P164</f>
        <v>0</v>
      </c>
      <c r="S164" s="3">
        <f t="shared" ref="S164:S175" si="174">+Q164+R164</f>
        <v>0</v>
      </c>
      <c r="T164" s="45"/>
    </row>
    <row r="165" spans="1:20" x14ac:dyDescent="0.2">
      <c r="A165" s="2" t="s">
        <v>1</v>
      </c>
      <c r="B165" s="8">
        <v>180</v>
      </c>
      <c r="C165" s="8"/>
      <c r="D165" s="3">
        <f>SUM(B165:C165)</f>
        <v>180</v>
      </c>
      <c r="E165" s="2"/>
      <c r="F165" s="2"/>
      <c r="G165" s="39">
        <f t="shared" si="142"/>
        <v>180</v>
      </c>
      <c r="H165" s="39">
        <f t="shared" si="143"/>
        <v>0</v>
      </c>
      <c r="I165" s="39">
        <f t="shared" si="144"/>
        <v>180</v>
      </c>
      <c r="J165" s="2"/>
      <c r="K165" s="2"/>
      <c r="L165" s="3">
        <f t="shared" si="151"/>
        <v>180</v>
      </c>
      <c r="M165" s="3">
        <f t="shared" si="152"/>
        <v>0</v>
      </c>
      <c r="N165" s="3">
        <f t="shared" si="153"/>
        <v>180</v>
      </c>
      <c r="O165" s="8">
        <v>137</v>
      </c>
      <c r="P165" s="8"/>
      <c r="Q165" s="3">
        <f t="shared" si="172"/>
        <v>317</v>
      </c>
      <c r="R165" s="3">
        <f t="shared" si="173"/>
        <v>0</v>
      </c>
      <c r="S165" s="3">
        <f t="shared" si="174"/>
        <v>317</v>
      </c>
      <c r="T165" s="45"/>
    </row>
    <row r="166" spans="1:20" x14ac:dyDescent="0.2">
      <c r="A166" s="2" t="s">
        <v>28</v>
      </c>
      <c r="B166" s="8">
        <v>17887</v>
      </c>
      <c r="C166" s="8"/>
      <c r="D166" s="3">
        <f t="shared" ref="D166:D177" si="175">SUM(B166:C166)</f>
        <v>17887</v>
      </c>
      <c r="E166" s="2"/>
      <c r="F166" s="2"/>
      <c r="G166" s="39">
        <f t="shared" si="142"/>
        <v>17887</v>
      </c>
      <c r="H166" s="39">
        <f t="shared" si="143"/>
        <v>0</v>
      </c>
      <c r="I166" s="39">
        <f t="shared" si="144"/>
        <v>17887</v>
      </c>
      <c r="J166" s="2"/>
      <c r="K166" s="2"/>
      <c r="L166" s="3">
        <f t="shared" si="151"/>
        <v>17887</v>
      </c>
      <c r="M166" s="3">
        <f t="shared" si="152"/>
        <v>0</v>
      </c>
      <c r="N166" s="3">
        <f t="shared" si="153"/>
        <v>17887</v>
      </c>
      <c r="O166" s="8">
        <v>-2868</v>
      </c>
      <c r="P166" s="8"/>
      <c r="Q166" s="3">
        <f t="shared" si="172"/>
        <v>15019</v>
      </c>
      <c r="R166" s="3">
        <f t="shared" si="173"/>
        <v>0</v>
      </c>
      <c r="S166" s="3">
        <f t="shared" si="174"/>
        <v>15019</v>
      </c>
      <c r="T166" s="45"/>
    </row>
    <row r="167" spans="1:20" x14ac:dyDescent="0.2">
      <c r="A167" s="2" t="s">
        <v>29</v>
      </c>
      <c r="B167" s="8"/>
      <c r="C167" s="8"/>
      <c r="D167" s="3">
        <f t="shared" si="175"/>
        <v>0</v>
      </c>
      <c r="E167" s="2"/>
      <c r="F167" s="2"/>
      <c r="G167" s="39">
        <f t="shared" si="142"/>
        <v>0</v>
      </c>
      <c r="H167" s="39">
        <f t="shared" si="143"/>
        <v>0</v>
      </c>
      <c r="I167" s="39">
        <f t="shared" si="144"/>
        <v>0</v>
      </c>
      <c r="J167" s="2"/>
      <c r="K167" s="2"/>
      <c r="L167" s="3">
        <f t="shared" si="151"/>
        <v>0</v>
      </c>
      <c r="M167" s="3">
        <f t="shared" si="152"/>
        <v>0</v>
      </c>
      <c r="N167" s="3">
        <f t="shared" si="153"/>
        <v>0</v>
      </c>
      <c r="O167" s="8"/>
      <c r="P167" s="8"/>
      <c r="Q167" s="3">
        <f t="shared" si="172"/>
        <v>0</v>
      </c>
      <c r="R167" s="3">
        <f t="shared" si="173"/>
        <v>0</v>
      </c>
      <c r="S167" s="3">
        <f t="shared" si="174"/>
        <v>0</v>
      </c>
      <c r="T167" s="45"/>
    </row>
    <row r="168" spans="1:20" x14ac:dyDescent="0.2">
      <c r="A168" s="30" t="s">
        <v>48</v>
      </c>
      <c r="B168" s="31"/>
      <c r="C168" s="31"/>
      <c r="D168" s="32">
        <f t="shared" si="175"/>
        <v>0</v>
      </c>
      <c r="E168" s="2"/>
      <c r="F168" s="2"/>
      <c r="G168" s="39">
        <f t="shared" si="142"/>
        <v>0</v>
      </c>
      <c r="H168" s="39">
        <f t="shared" si="143"/>
        <v>0</v>
      </c>
      <c r="I168" s="39">
        <f t="shared" si="144"/>
        <v>0</v>
      </c>
      <c r="J168" s="2"/>
      <c r="K168" s="2"/>
      <c r="L168" s="3">
        <f t="shared" si="151"/>
        <v>0</v>
      </c>
      <c r="M168" s="3">
        <f t="shared" si="152"/>
        <v>0</v>
      </c>
      <c r="N168" s="3">
        <f t="shared" si="153"/>
        <v>0</v>
      </c>
      <c r="O168" s="8"/>
      <c r="P168" s="8"/>
      <c r="Q168" s="3">
        <f t="shared" si="172"/>
        <v>0</v>
      </c>
      <c r="R168" s="3">
        <f t="shared" si="173"/>
        <v>0</v>
      </c>
      <c r="S168" s="3">
        <f t="shared" si="174"/>
        <v>0</v>
      </c>
      <c r="T168" s="45"/>
    </row>
    <row r="169" spans="1:20" x14ac:dyDescent="0.2">
      <c r="A169" s="2" t="s">
        <v>30</v>
      </c>
      <c r="B169" s="8"/>
      <c r="C169" s="8"/>
      <c r="D169" s="3">
        <f t="shared" si="175"/>
        <v>0</v>
      </c>
      <c r="E169" s="2"/>
      <c r="F169" s="2"/>
      <c r="G169" s="39">
        <f t="shared" si="142"/>
        <v>0</v>
      </c>
      <c r="H169" s="39">
        <f t="shared" si="143"/>
        <v>0</v>
      </c>
      <c r="I169" s="39">
        <f t="shared" si="144"/>
        <v>0</v>
      </c>
      <c r="J169" s="2"/>
      <c r="K169" s="2"/>
      <c r="L169" s="3">
        <f t="shared" si="151"/>
        <v>0</v>
      </c>
      <c r="M169" s="3">
        <f t="shared" si="152"/>
        <v>0</v>
      </c>
      <c r="N169" s="3">
        <f t="shared" si="153"/>
        <v>0</v>
      </c>
      <c r="O169" s="8"/>
      <c r="P169" s="8"/>
      <c r="Q169" s="3">
        <f t="shared" si="172"/>
        <v>0</v>
      </c>
      <c r="R169" s="3">
        <f t="shared" si="173"/>
        <v>0</v>
      </c>
      <c r="S169" s="3">
        <f t="shared" si="174"/>
        <v>0</v>
      </c>
      <c r="T169" s="45"/>
    </row>
    <row r="170" spans="1:20" x14ac:dyDescent="0.2">
      <c r="A170" s="24" t="s">
        <v>31</v>
      </c>
      <c r="B170" s="8">
        <v>4829</v>
      </c>
      <c r="C170" s="8"/>
      <c r="D170" s="3">
        <f t="shared" si="175"/>
        <v>4829</v>
      </c>
      <c r="E170" s="2"/>
      <c r="F170" s="2"/>
      <c r="G170" s="39">
        <f t="shared" si="142"/>
        <v>4829</v>
      </c>
      <c r="H170" s="39">
        <f t="shared" si="143"/>
        <v>0</v>
      </c>
      <c r="I170" s="39">
        <f t="shared" si="144"/>
        <v>4829</v>
      </c>
      <c r="J170" s="2"/>
      <c r="K170" s="2"/>
      <c r="L170" s="3">
        <f t="shared" si="151"/>
        <v>4829</v>
      </c>
      <c r="M170" s="3">
        <f t="shared" si="152"/>
        <v>0</v>
      </c>
      <c r="N170" s="3">
        <f t="shared" si="153"/>
        <v>4829</v>
      </c>
      <c r="O170" s="8">
        <v>-2667</v>
      </c>
      <c r="P170" s="8"/>
      <c r="Q170" s="3">
        <f t="shared" si="172"/>
        <v>2162</v>
      </c>
      <c r="R170" s="3">
        <f t="shared" si="173"/>
        <v>0</v>
      </c>
      <c r="S170" s="3">
        <f t="shared" si="174"/>
        <v>2162</v>
      </c>
      <c r="T170" s="45"/>
    </row>
    <row r="171" spans="1:20" x14ac:dyDescent="0.2">
      <c r="A171" s="33" t="s">
        <v>105</v>
      </c>
      <c r="B171" s="31"/>
      <c r="C171" s="31"/>
      <c r="D171" s="28"/>
      <c r="E171" s="2"/>
      <c r="F171" s="2"/>
      <c r="G171" s="39">
        <f t="shared" si="142"/>
        <v>0</v>
      </c>
      <c r="H171" s="39">
        <f t="shared" si="143"/>
        <v>0</v>
      </c>
      <c r="I171" s="39">
        <f t="shared" si="144"/>
        <v>0</v>
      </c>
      <c r="J171" s="2"/>
      <c r="K171" s="2"/>
      <c r="L171" s="3">
        <f t="shared" si="151"/>
        <v>0</v>
      </c>
      <c r="M171" s="3">
        <f t="shared" si="152"/>
        <v>0</v>
      </c>
      <c r="N171" s="3">
        <f t="shared" si="153"/>
        <v>0</v>
      </c>
      <c r="O171" s="8"/>
      <c r="P171" s="8"/>
      <c r="Q171" s="3">
        <f t="shared" si="172"/>
        <v>0</v>
      </c>
      <c r="R171" s="3">
        <f t="shared" si="173"/>
        <v>0</v>
      </c>
      <c r="S171" s="3">
        <f t="shared" si="174"/>
        <v>0</v>
      </c>
      <c r="T171" s="45"/>
    </row>
    <row r="172" spans="1:20" x14ac:dyDescent="0.2">
      <c r="A172" s="24" t="s">
        <v>32</v>
      </c>
      <c r="B172" s="8">
        <v>3143</v>
      </c>
      <c r="C172" s="8"/>
      <c r="D172" s="3">
        <f t="shared" si="175"/>
        <v>3143</v>
      </c>
      <c r="E172" s="2"/>
      <c r="F172" s="2"/>
      <c r="G172" s="39">
        <f t="shared" si="142"/>
        <v>3143</v>
      </c>
      <c r="H172" s="39">
        <f t="shared" si="143"/>
        <v>0</v>
      </c>
      <c r="I172" s="39">
        <f t="shared" si="144"/>
        <v>3143</v>
      </c>
      <c r="J172" s="2"/>
      <c r="K172" s="2"/>
      <c r="L172" s="3">
        <f t="shared" si="151"/>
        <v>3143</v>
      </c>
      <c r="M172" s="3">
        <f t="shared" si="152"/>
        <v>0</v>
      </c>
      <c r="N172" s="3">
        <f t="shared" si="153"/>
        <v>3143</v>
      </c>
      <c r="O172" s="8">
        <v>-871</v>
      </c>
      <c r="P172" s="8"/>
      <c r="Q172" s="3">
        <f t="shared" si="172"/>
        <v>2272</v>
      </c>
      <c r="R172" s="3">
        <f t="shared" si="173"/>
        <v>0</v>
      </c>
      <c r="S172" s="3">
        <f t="shared" si="174"/>
        <v>2272</v>
      </c>
      <c r="T172" s="45"/>
    </row>
    <row r="173" spans="1:20" x14ac:dyDescent="0.2">
      <c r="A173" s="33" t="s">
        <v>107</v>
      </c>
      <c r="B173" s="8"/>
      <c r="C173" s="8"/>
      <c r="D173" s="3"/>
      <c r="E173" s="2"/>
      <c r="F173" s="2"/>
      <c r="G173" s="39">
        <f t="shared" si="142"/>
        <v>0</v>
      </c>
      <c r="H173" s="39">
        <f t="shared" si="143"/>
        <v>0</v>
      </c>
      <c r="I173" s="39">
        <f t="shared" si="144"/>
        <v>0</v>
      </c>
      <c r="J173" s="2"/>
      <c r="K173" s="2"/>
      <c r="L173" s="3">
        <f t="shared" si="151"/>
        <v>0</v>
      </c>
      <c r="M173" s="3">
        <f t="shared" si="152"/>
        <v>0</v>
      </c>
      <c r="N173" s="3">
        <f t="shared" si="153"/>
        <v>0</v>
      </c>
      <c r="O173" s="8"/>
      <c r="P173" s="8"/>
      <c r="Q173" s="3">
        <f t="shared" si="172"/>
        <v>0</v>
      </c>
      <c r="R173" s="3">
        <f t="shared" si="173"/>
        <v>0</v>
      </c>
      <c r="S173" s="3">
        <f t="shared" si="174"/>
        <v>0</v>
      </c>
      <c r="T173" s="45"/>
    </row>
    <row r="174" spans="1:20" x14ac:dyDescent="0.2">
      <c r="A174" s="24" t="s">
        <v>0</v>
      </c>
      <c r="B174" s="8"/>
      <c r="C174" s="8"/>
      <c r="D174" s="3">
        <f t="shared" si="175"/>
        <v>0</v>
      </c>
      <c r="E174" s="2"/>
      <c r="F174" s="2"/>
      <c r="G174" s="39">
        <f t="shared" si="142"/>
        <v>0</v>
      </c>
      <c r="H174" s="39">
        <f t="shared" si="143"/>
        <v>0</v>
      </c>
      <c r="I174" s="39">
        <f t="shared" si="144"/>
        <v>0</v>
      </c>
      <c r="J174" s="2"/>
      <c r="K174" s="2"/>
      <c r="L174" s="3">
        <f t="shared" si="151"/>
        <v>0</v>
      </c>
      <c r="M174" s="3">
        <f t="shared" si="152"/>
        <v>0</v>
      </c>
      <c r="N174" s="3">
        <f t="shared" si="153"/>
        <v>0</v>
      </c>
      <c r="O174" s="8"/>
      <c r="P174" s="8"/>
      <c r="Q174" s="3">
        <f t="shared" si="172"/>
        <v>0</v>
      </c>
      <c r="R174" s="3">
        <f t="shared" si="173"/>
        <v>0</v>
      </c>
      <c r="S174" s="3">
        <f t="shared" si="174"/>
        <v>0</v>
      </c>
      <c r="T174" s="45"/>
    </row>
    <row r="175" spans="1:20" x14ac:dyDescent="0.2">
      <c r="A175" s="24" t="s">
        <v>33</v>
      </c>
      <c r="B175" s="7"/>
      <c r="C175" s="7"/>
      <c r="D175" s="3">
        <f t="shared" si="175"/>
        <v>0</v>
      </c>
      <c r="E175" s="2"/>
      <c r="F175" s="2"/>
      <c r="G175" s="39">
        <f t="shared" si="142"/>
        <v>0</v>
      </c>
      <c r="H175" s="39">
        <f t="shared" si="143"/>
        <v>0</v>
      </c>
      <c r="I175" s="39">
        <f t="shared" si="144"/>
        <v>0</v>
      </c>
      <c r="J175" s="2"/>
      <c r="K175" s="2"/>
      <c r="L175" s="3">
        <f t="shared" si="151"/>
        <v>0</v>
      </c>
      <c r="M175" s="3">
        <f t="shared" si="152"/>
        <v>0</v>
      </c>
      <c r="N175" s="3">
        <f t="shared" si="153"/>
        <v>0</v>
      </c>
      <c r="O175" s="8"/>
      <c r="P175" s="8"/>
      <c r="Q175" s="3">
        <f t="shared" si="172"/>
        <v>0</v>
      </c>
      <c r="R175" s="3">
        <f t="shared" si="173"/>
        <v>0</v>
      </c>
      <c r="S175" s="3">
        <f t="shared" si="174"/>
        <v>0</v>
      </c>
      <c r="T175" s="45"/>
    </row>
    <row r="176" spans="1:20" x14ac:dyDescent="0.2">
      <c r="A176" s="24" t="str">
        <f>+A46</f>
        <v>Biztosító által fizetett kártérítések</v>
      </c>
      <c r="B176" s="7"/>
      <c r="C176" s="7"/>
      <c r="D176" s="3"/>
      <c r="E176" s="2"/>
      <c r="F176" s="2"/>
      <c r="G176" s="39"/>
      <c r="H176" s="39"/>
      <c r="I176" s="39"/>
      <c r="J176" s="2"/>
      <c r="K176" s="2"/>
      <c r="L176" s="3"/>
      <c r="M176" s="3"/>
      <c r="N176" s="3"/>
      <c r="O176" s="8"/>
      <c r="P176" s="8"/>
      <c r="Q176" s="3">
        <f t="shared" ref="Q176" si="176">+L176+O176</f>
        <v>0</v>
      </c>
      <c r="R176" s="3">
        <f t="shared" ref="R176" si="177">+M176+P176</f>
        <v>0</v>
      </c>
      <c r="S176" s="3">
        <f t="shared" ref="S176" si="178">+Q176+R176</f>
        <v>0</v>
      </c>
      <c r="T176" s="45"/>
    </row>
    <row r="177" spans="1:20" x14ac:dyDescent="0.2">
      <c r="A177" s="24" t="s">
        <v>34</v>
      </c>
      <c r="B177" s="7"/>
      <c r="C177" s="7"/>
      <c r="D177" s="3">
        <f t="shared" si="175"/>
        <v>0</v>
      </c>
      <c r="E177" s="2"/>
      <c r="F177" s="2"/>
      <c r="G177" s="39">
        <f t="shared" si="142"/>
        <v>0</v>
      </c>
      <c r="H177" s="39">
        <f t="shared" si="143"/>
        <v>0</v>
      </c>
      <c r="I177" s="39">
        <f t="shared" si="144"/>
        <v>0</v>
      </c>
      <c r="J177" s="2"/>
      <c r="K177" s="2"/>
      <c r="L177" s="3">
        <f t="shared" si="151"/>
        <v>0</v>
      </c>
      <c r="M177" s="3">
        <f t="shared" si="152"/>
        <v>0</v>
      </c>
      <c r="N177" s="3">
        <f t="shared" si="153"/>
        <v>0</v>
      </c>
      <c r="O177" s="8">
        <v>52</v>
      </c>
      <c r="P177" s="8"/>
      <c r="Q177" s="3">
        <f t="shared" ref="Q177" si="179">+L177+O177</f>
        <v>52</v>
      </c>
      <c r="R177" s="3">
        <f t="shared" ref="R177" si="180">+M177+P177</f>
        <v>0</v>
      </c>
      <c r="S177" s="3">
        <f t="shared" ref="S177" si="181">+Q177+R177</f>
        <v>52</v>
      </c>
      <c r="T177" s="45"/>
    </row>
    <row r="178" spans="1:20" x14ac:dyDescent="0.2">
      <c r="A178" s="25" t="s">
        <v>35</v>
      </c>
      <c r="B178" s="22">
        <f>SUM(B164:B167,B169:B170,B172:B177)</f>
        <v>26039</v>
      </c>
      <c r="C178" s="22">
        <f>SUM(C164:C167,C169:C170,C172:C177)</f>
        <v>0</v>
      </c>
      <c r="D178" s="22">
        <f>SUM(D164:D167,D169:D170,D172:D177)</f>
        <v>26039</v>
      </c>
      <c r="E178" s="22">
        <f t="shared" ref="E178:N178" si="182">SUM(E164:E167,E169:E170,E172:E177)</f>
        <v>0</v>
      </c>
      <c r="F178" s="22">
        <f t="shared" si="182"/>
        <v>0</v>
      </c>
      <c r="G178" s="22">
        <f t="shared" si="182"/>
        <v>26039</v>
      </c>
      <c r="H178" s="22">
        <f t="shared" si="182"/>
        <v>0</v>
      </c>
      <c r="I178" s="22">
        <f t="shared" si="182"/>
        <v>26039</v>
      </c>
      <c r="J178" s="22">
        <f t="shared" si="182"/>
        <v>0</v>
      </c>
      <c r="K178" s="22">
        <f t="shared" si="182"/>
        <v>0</v>
      </c>
      <c r="L178" s="22">
        <f t="shared" si="182"/>
        <v>26039</v>
      </c>
      <c r="M178" s="22">
        <f t="shared" si="182"/>
        <v>0</v>
      </c>
      <c r="N178" s="22">
        <f t="shared" si="182"/>
        <v>26039</v>
      </c>
      <c r="O178" s="22">
        <f t="shared" ref="O178:R178" si="183">SUM(O164:O167,O169:O170,O172:O177)</f>
        <v>-6217</v>
      </c>
      <c r="P178" s="22">
        <f t="shared" si="183"/>
        <v>0</v>
      </c>
      <c r="Q178" s="22">
        <f t="shared" si="183"/>
        <v>19822</v>
      </c>
      <c r="R178" s="22">
        <f t="shared" si="183"/>
        <v>0</v>
      </c>
      <c r="S178" s="22">
        <f>SUM(S164:S167,S169:S170,S172,S174:S177)</f>
        <v>19822</v>
      </c>
      <c r="T178" s="45"/>
    </row>
    <row r="179" spans="1:20" x14ac:dyDescent="0.2">
      <c r="A179" s="19" t="s">
        <v>36</v>
      </c>
      <c r="B179" s="7"/>
      <c r="C179" s="7"/>
      <c r="D179" s="3">
        <f>SUM(B179:C179)</f>
        <v>0</v>
      </c>
      <c r="E179" s="2"/>
      <c r="F179" s="2"/>
      <c r="G179" s="39">
        <f t="shared" si="142"/>
        <v>0</v>
      </c>
      <c r="H179" s="39">
        <f t="shared" si="143"/>
        <v>0</v>
      </c>
      <c r="I179" s="39">
        <f t="shared" si="144"/>
        <v>0</v>
      </c>
      <c r="J179" s="2"/>
      <c r="K179" s="2"/>
      <c r="L179" s="3">
        <f t="shared" si="151"/>
        <v>0</v>
      </c>
      <c r="M179" s="3">
        <f t="shared" si="152"/>
        <v>0</v>
      </c>
      <c r="N179" s="3">
        <f t="shared" si="153"/>
        <v>0</v>
      </c>
      <c r="O179" s="2"/>
      <c r="P179" s="2"/>
      <c r="Q179" s="3">
        <f t="shared" ref="Q179:Q188" si="184">+L179+O179</f>
        <v>0</v>
      </c>
      <c r="R179" s="3">
        <f t="shared" ref="R179:R188" si="185">+M179+P179</f>
        <v>0</v>
      </c>
      <c r="S179" s="3">
        <f t="shared" ref="S179:S188" si="186">+Q179+R179</f>
        <v>0</v>
      </c>
      <c r="T179" s="45"/>
    </row>
    <row r="180" spans="1:20" x14ac:dyDescent="0.2">
      <c r="A180" s="15" t="s">
        <v>37</v>
      </c>
      <c r="B180" s="29"/>
      <c r="C180" s="29"/>
      <c r="D180" s="29">
        <f>SUM(B180:C180)</f>
        <v>0</v>
      </c>
      <c r="E180" s="2"/>
      <c r="F180" s="2"/>
      <c r="G180" s="39">
        <f t="shared" si="142"/>
        <v>0</v>
      </c>
      <c r="H180" s="39">
        <f t="shared" si="143"/>
        <v>0</v>
      </c>
      <c r="I180" s="39">
        <f t="shared" si="144"/>
        <v>0</v>
      </c>
      <c r="J180" s="2"/>
      <c r="K180" s="2"/>
      <c r="L180" s="3">
        <f t="shared" si="151"/>
        <v>0</v>
      </c>
      <c r="M180" s="3">
        <f t="shared" si="152"/>
        <v>0</v>
      </c>
      <c r="N180" s="3">
        <f t="shared" si="153"/>
        <v>0</v>
      </c>
      <c r="O180" s="2"/>
      <c r="P180" s="2"/>
      <c r="Q180" s="3">
        <f t="shared" si="184"/>
        <v>0</v>
      </c>
      <c r="R180" s="3">
        <f t="shared" si="185"/>
        <v>0</v>
      </c>
      <c r="S180" s="3">
        <f t="shared" si="186"/>
        <v>0</v>
      </c>
      <c r="T180" s="45"/>
    </row>
    <row r="181" spans="1:20" x14ac:dyDescent="0.2">
      <c r="A181" s="13" t="s">
        <v>38</v>
      </c>
      <c r="B181" s="7"/>
      <c r="C181" s="7"/>
      <c r="D181" s="29">
        <f>SUM(B181:C181)</f>
        <v>0</v>
      </c>
      <c r="E181" s="2"/>
      <c r="F181" s="2"/>
      <c r="G181" s="39">
        <f t="shared" si="142"/>
        <v>0</v>
      </c>
      <c r="H181" s="39">
        <f t="shared" si="143"/>
        <v>0</v>
      </c>
      <c r="I181" s="39">
        <f t="shared" si="144"/>
        <v>0</v>
      </c>
      <c r="J181" s="2"/>
      <c r="K181" s="2"/>
      <c r="L181" s="3">
        <f t="shared" si="151"/>
        <v>0</v>
      </c>
      <c r="M181" s="3">
        <f t="shared" si="152"/>
        <v>0</v>
      </c>
      <c r="N181" s="3">
        <f t="shared" si="153"/>
        <v>0</v>
      </c>
      <c r="O181" s="2"/>
      <c r="P181" s="2"/>
      <c r="Q181" s="3">
        <f t="shared" si="184"/>
        <v>0</v>
      </c>
      <c r="R181" s="3">
        <f t="shared" si="185"/>
        <v>0</v>
      </c>
      <c r="S181" s="3">
        <f t="shared" si="186"/>
        <v>0</v>
      </c>
      <c r="T181" s="45"/>
    </row>
    <row r="182" spans="1:20" x14ac:dyDescent="0.2">
      <c r="A182" s="17" t="s">
        <v>39</v>
      </c>
      <c r="B182" s="9">
        <f>SUM(B179:B181)</f>
        <v>0</v>
      </c>
      <c r="C182" s="9">
        <f>SUM(C179:C181)</f>
        <v>0</v>
      </c>
      <c r="D182" s="9">
        <f>SUM(D179:D181)</f>
        <v>0</v>
      </c>
      <c r="E182" s="9">
        <f t="shared" ref="E182:I182" si="187">SUM(E179:E181)</f>
        <v>0</v>
      </c>
      <c r="F182" s="9">
        <f t="shared" si="187"/>
        <v>0</v>
      </c>
      <c r="G182" s="9">
        <f t="shared" si="187"/>
        <v>0</v>
      </c>
      <c r="H182" s="9">
        <f t="shared" si="187"/>
        <v>0</v>
      </c>
      <c r="I182" s="9">
        <f t="shared" si="187"/>
        <v>0</v>
      </c>
      <c r="J182" s="2"/>
      <c r="K182" s="2"/>
      <c r="L182" s="3">
        <f t="shared" si="151"/>
        <v>0</v>
      </c>
      <c r="M182" s="3">
        <f t="shared" si="152"/>
        <v>0</v>
      </c>
      <c r="N182" s="3">
        <f t="shared" si="153"/>
        <v>0</v>
      </c>
      <c r="O182" s="2"/>
      <c r="P182" s="2"/>
      <c r="Q182" s="3">
        <f t="shared" si="184"/>
        <v>0</v>
      </c>
      <c r="R182" s="3">
        <f t="shared" si="185"/>
        <v>0</v>
      </c>
      <c r="S182" s="3">
        <f t="shared" si="186"/>
        <v>0</v>
      </c>
      <c r="T182" s="45"/>
    </row>
    <row r="183" spans="1:20" x14ac:dyDescent="0.2">
      <c r="A183" s="13" t="s">
        <v>40</v>
      </c>
      <c r="B183" s="7"/>
      <c r="C183" s="7"/>
      <c r="D183" s="3">
        <f>SUM(B183:C183)</f>
        <v>0</v>
      </c>
      <c r="E183" s="2"/>
      <c r="F183" s="2"/>
      <c r="G183" s="39">
        <f t="shared" si="142"/>
        <v>0</v>
      </c>
      <c r="H183" s="39">
        <f t="shared" si="143"/>
        <v>0</v>
      </c>
      <c r="I183" s="39">
        <f t="shared" si="144"/>
        <v>0</v>
      </c>
      <c r="J183" s="2"/>
      <c r="K183" s="2"/>
      <c r="L183" s="3">
        <f t="shared" si="151"/>
        <v>0</v>
      </c>
      <c r="M183" s="3">
        <f t="shared" si="152"/>
        <v>0</v>
      </c>
      <c r="N183" s="3">
        <f t="shared" si="153"/>
        <v>0</v>
      </c>
      <c r="O183" s="2"/>
      <c r="P183" s="2"/>
      <c r="Q183" s="3">
        <f t="shared" si="184"/>
        <v>0</v>
      </c>
      <c r="R183" s="3">
        <f t="shared" si="185"/>
        <v>0</v>
      </c>
      <c r="S183" s="3">
        <f t="shared" si="186"/>
        <v>0</v>
      </c>
      <c r="T183" s="45"/>
    </row>
    <row r="184" spans="1:20" x14ac:dyDescent="0.2">
      <c r="A184" s="13" t="s">
        <v>41</v>
      </c>
      <c r="B184" s="7"/>
      <c r="C184" s="7"/>
      <c r="D184" s="3">
        <f>SUM(B184:C184)</f>
        <v>0</v>
      </c>
      <c r="E184" s="40"/>
      <c r="F184" s="2"/>
      <c r="G184" s="39">
        <f t="shared" si="142"/>
        <v>0</v>
      </c>
      <c r="H184" s="39">
        <f t="shared" si="143"/>
        <v>0</v>
      </c>
      <c r="I184" s="39">
        <f t="shared" si="144"/>
        <v>0</v>
      </c>
      <c r="J184" s="2"/>
      <c r="K184" s="2"/>
      <c r="L184" s="3">
        <f t="shared" si="151"/>
        <v>0</v>
      </c>
      <c r="M184" s="3">
        <f t="shared" si="152"/>
        <v>0</v>
      </c>
      <c r="N184" s="3">
        <f t="shared" si="153"/>
        <v>0</v>
      </c>
      <c r="O184" s="2"/>
      <c r="P184" s="2"/>
      <c r="Q184" s="3">
        <f t="shared" si="184"/>
        <v>0</v>
      </c>
      <c r="R184" s="3">
        <f t="shared" si="185"/>
        <v>0</v>
      </c>
      <c r="S184" s="3">
        <f t="shared" si="186"/>
        <v>0</v>
      </c>
      <c r="T184" s="45"/>
    </row>
    <row r="185" spans="1:20" x14ac:dyDescent="0.2">
      <c r="A185" s="16" t="s">
        <v>42</v>
      </c>
      <c r="B185" s="22">
        <f>SUM(B183:B184)</f>
        <v>0</v>
      </c>
      <c r="C185" s="22">
        <f>SUM(C183:C184)</f>
        <v>0</v>
      </c>
      <c r="D185" s="22">
        <f>SUM(D183:D184)</f>
        <v>0</v>
      </c>
      <c r="E185" s="22">
        <f t="shared" ref="E185:I185" si="188">SUM(E183:E184)</f>
        <v>0</v>
      </c>
      <c r="F185" s="22">
        <f t="shared" si="188"/>
        <v>0</v>
      </c>
      <c r="G185" s="22">
        <f t="shared" si="188"/>
        <v>0</v>
      </c>
      <c r="H185" s="22">
        <f t="shared" si="188"/>
        <v>0</v>
      </c>
      <c r="I185" s="22">
        <f t="shared" si="188"/>
        <v>0</v>
      </c>
      <c r="J185" s="2"/>
      <c r="K185" s="2"/>
      <c r="L185" s="3">
        <f t="shared" si="151"/>
        <v>0</v>
      </c>
      <c r="M185" s="3">
        <f t="shared" si="152"/>
        <v>0</v>
      </c>
      <c r="N185" s="3">
        <f t="shared" si="153"/>
        <v>0</v>
      </c>
      <c r="O185" s="2"/>
      <c r="P185" s="2"/>
      <c r="Q185" s="3">
        <f t="shared" si="184"/>
        <v>0</v>
      </c>
      <c r="R185" s="3">
        <f t="shared" si="185"/>
        <v>0</v>
      </c>
      <c r="S185" s="3">
        <f t="shared" si="186"/>
        <v>0</v>
      </c>
      <c r="T185" s="45"/>
    </row>
    <row r="186" spans="1:20" x14ac:dyDescent="0.2">
      <c r="A186" s="13" t="s">
        <v>43</v>
      </c>
      <c r="B186" s="7"/>
      <c r="C186" s="7"/>
      <c r="D186" s="3">
        <f>SUM(B186:C186)</f>
        <v>0</v>
      </c>
      <c r="E186" s="2"/>
      <c r="F186" s="2"/>
      <c r="G186" s="39">
        <f t="shared" si="142"/>
        <v>0</v>
      </c>
      <c r="H186" s="39">
        <f t="shared" si="143"/>
        <v>0</v>
      </c>
      <c r="I186" s="39">
        <f t="shared" si="144"/>
        <v>0</v>
      </c>
      <c r="J186" s="2"/>
      <c r="K186" s="2"/>
      <c r="L186" s="3">
        <f t="shared" si="151"/>
        <v>0</v>
      </c>
      <c r="M186" s="3">
        <f t="shared" si="152"/>
        <v>0</v>
      </c>
      <c r="N186" s="3">
        <f t="shared" si="153"/>
        <v>0</v>
      </c>
      <c r="O186" s="2"/>
      <c r="P186" s="2"/>
      <c r="Q186" s="3">
        <f t="shared" si="184"/>
        <v>0</v>
      </c>
      <c r="R186" s="3">
        <f t="shared" si="185"/>
        <v>0</v>
      </c>
      <c r="S186" s="3">
        <f t="shared" si="186"/>
        <v>0</v>
      </c>
      <c r="T186" s="45"/>
    </row>
    <row r="187" spans="1:20" x14ac:dyDescent="0.2">
      <c r="A187" s="13" t="s">
        <v>44</v>
      </c>
      <c r="B187" s="7"/>
      <c r="C187" s="7"/>
      <c r="D187" s="3">
        <f>SUM(B187:C187)</f>
        <v>0</v>
      </c>
      <c r="E187" s="2"/>
      <c r="F187" s="2"/>
      <c r="G187" s="39">
        <f t="shared" si="142"/>
        <v>0</v>
      </c>
      <c r="H187" s="39">
        <f t="shared" si="143"/>
        <v>0</v>
      </c>
      <c r="I187" s="39">
        <f t="shared" si="144"/>
        <v>0</v>
      </c>
      <c r="J187" s="2"/>
      <c r="K187" s="2"/>
      <c r="L187" s="3">
        <f t="shared" si="151"/>
        <v>0</v>
      </c>
      <c r="M187" s="3">
        <f t="shared" si="152"/>
        <v>0</v>
      </c>
      <c r="N187" s="3">
        <f t="shared" si="153"/>
        <v>0</v>
      </c>
      <c r="O187" s="2"/>
      <c r="P187" s="2"/>
      <c r="Q187" s="3">
        <f t="shared" si="184"/>
        <v>0</v>
      </c>
      <c r="R187" s="3">
        <f t="shared" si="185"/>
        <v>0</v>
      </c>
      <c r="S187" s="3">
        <f t="shared" si="186"/>
        <v>0</v>
      </c>
      <c r="T187" s="45"/>
    </row>
    <row r="188" spans="1:20" x14ac:dyDescent="0.2">
      <c r="A188" s="16" t="s">
        <v>45</v>
      </c>
      <c r="B188" s="9">
        <f>SUM(B186:B187)</f>
        <v>0</v>
      </c>
      <c r="C188" s="9">
        <f>SUM(C186:C187)</f>
        <v>0</v>
      </c>
      <c r="D188" s="9">
        <f>SUM(D186:D187)</f>
        <v>0</v>
      </c>
      <c r="E188" s="2"/>
      <c r="F188" s="2"/>
      <c r="G188" s="39">
        <f t="shared" si="142"/>
        <v>0</v>
      </c>
      <c r="H188" s="39">
        <f t="shared" si="143"/>
        <v>0</v>
      </c>
      <c r="I188" s="39">
        <f t="shared" si="144"/>
        <v>0</v>
      </c>
      <c r="J188" s="2"/>
      <c r="K188" s="2"/>
      <c r="L188" s="3">
        <f t="shared" si="151"/>
        <v>0</v>
      </c>
      <c r="M188" s="3">
        <f t="shared" si="152"/>
        <v>0</v>
      </c>
      <c r="N188" s="3">
        <f t="shared" si="153"/>
        <v>0</v>
      </c>
      <c r="O188" s="2"/>
      <c r="P188" s="2"/>
      <c r="Q188" s="3">
        <f t="shared" si="184"/>
        <v>0</v>
      </c>
      <c r="R188" s="3">
        <f t="shared" si="185"/>
        <v>0</v>
      </c>
      <c r="S188" s="3">
        <f t="shared" si="186"/>
        <v>0</v>
      </c>
      <c r="T188" s="45"/>
    </row>
    <row r="189" spans="1:20" x14ac:dyDescent="0.2">
      <c r="A189" s="17" t="s">
        <v>46</v>
      </c>
      <c r="B189" s="22">
        <f>SUM(B147,B150,B153,B163,B178,B182,B185,B188)</f>
        <v>26039</v>
      </c>
      <c r="C189" s="22">
        <f>SUM(C147,C150,C153,C163,C178,C182,C185,C188)</f>
        <v>0</v>
      </c>
      <c r="D189" s="22">
        <f>SUM(D147,D150,D153,D163,D178,D182,D185,D188)</f>
        <v>26039</v>
      </c>
      <c r="E189" s="22">
        <f t="shared" ref="E189:N189" si="189">SUM(E147,E150,E153,E163,E178,E182,E185,E188)</f>
        <v>11437</v>
      </c>
      <c r="F189" s="22">
        <f t="shared" si="189"/>
        <v>0</v>
      </c>
      <c r="G189" s="22">
        <f t="shared" si="189"/>
        <v>37476</v>
      </c>
      <c r="H189" s="22">
        <f t="shared" si="189"/>
        <v>0</v>
      </c>
      <c r="I189" s="22">
        <f t="shared" si="189"/>
        <v>37476</v>
      </c>
      <c r="J189" s="22">
        <f t="shared" si="189"/>
        <v>0</v>
      </c>
      <c r="K189" s="22">
        <f t="shared" si="189"/>
        <v>0</v>
      </c>
      <c r="L189" s="22">
        <f t="shared" si="189"/>
        <v>37476</v>
      </c>
      <c r="M189" s="22">
        <f t="shared" si="189"/>
        <v>0</v>
      </c>
      <c r="N189" s="22">
        <f t="shared" si="189"/>
        <v>37476</v>
      </c>
      <c r="O189" s="22">
        <f t="shared" ref="O189:S189" si="190">SUM(O147,O150,O153,O163,O178,O182,O185,O188)</f>
        <v>-4709</v>
      </c>
      <c r="P189" s="22">
        <f t="shared" si="190"/>
        <v>0</v>
      </c>
      <c r="Q189" s="22">
        <f t="shared" si="190"/>
        <v>32767</v>
      </c>
      <c r="R189" s="22">
        <f t="shared" si="190"/>
        <v>0</v>
      </c>
      <c r="S189" s="22">
        <f t="shared" si="190"/>
        <v>32767</v>
      </c>
      <c r="T189" s="45"/>
    </row>
    <row r="190" spans="1:20" x14ac:dyDescent="0.2">
      <c r="A190" s="35" t="s">
        <v>51</v>
      </c>
      <c r="B190" s="7"/>
      <c r="C190" s="7"/>
      <c r="D190" s="3">
        <f>SUM(B190:C190)</f>
        <v>0</v>
      </c>
      <c r="E190" s="2"/>
      <c r="F190" s="2"/>
      <c r="G190" s="39">
        <f t="shared" si="142"/>
        <v>0</v>
      </c>
      <c r="H190" s="39">
        <f t="shared" si="143"/>
        <v>0</v>
      </c>
      <c r="I190" s="39">
        <f t="shared" si="144"/>
        <v>0</v>
      </c>
      <c r="J190" s="2"/>
      <c r="K190" s="2"/>
      <c r="L190" s="3">
        <f t="shared" si="151"/>
        <v>0</v>
      </c>
      <c r="M190" s="3">
        <f t="shared" si="152"/>
        <v>0</v>
      </c>
      <c r="N190" s="3">
        <f t="shared" si="153"/>
        <v>0</v>
      </c>
      <c r="O190" s="2"/>
      <c r="P190" s="2"/>
      <c r="Q190" s="3">
        <f t="shared" ref="Q190:Q193" si="191">+L190+O190</f>
        <v>0</v>
      </c>
      <c r="R190" s="3">
        <f t="shared" ref="R190:R193" si="192">+M190+P190</f>
        <v>0</v>
      </c>
      <c r="S190" s="3">
        <f t="shared" ref="S190:S193" si="193">+Q190+R190</f>
        <v>0</v>
      </c>
      <c r="T190" s="45"/>
    </row>
    <row r="191" spans="1:20" x14ac:dyDescent="0.2">
      <c r="A191" s="2" t="s">
        <v>52</v>
      </c>
      <c r="B191" s="7"/>
      <c r="C191" s="7"/>
      <c r="D191" s="3">
        <f t="shared" ref="D191:D193" si="194">SUM(B191:C191)</f>
        <v>0</v>
      </c>
      <c r="E191" s="2"/>
      <c r="F191" s="2"/>
      <c r="G191" s="39">
        <f t="shared" ref="G191:G193" si="195">+B191+E191</f>
        <v>0</v>
      </c>
      <c r="H191" s="39">
        <f t="shared" ref="H191:H193" si="196">+C191+F191</f>
        <v>0</v>
      </c>
      <c r="I191" s="39">
        <f t="shared" ref="I191:I193" si="197">+G191+H191</f>
        <v>0</v>
      </c>
      <c r="J191" s="2"/>
      <c r="K191" s="2"/>
      <c r="L191" s="3">
        <f t="shared" si="151"/>
        <v>0</v>
      </c>
      <c r="M191" s="3">
        <f t="shared" si="152"/>
        <v>0</v>
      </c>
      <c r="N191" s="3">
        <f t="shared" si="153"/>
        <v>0</v>
      </c>
      <c r="O191" s="2"/>
      <c r="P191" s="2"/>
      <c r="Q191" s="3">
        <f t="shared" si="191"/>
        <v>0</v>
      </c>
      <c r="R191" s="3">
        <f t="shared" si="192"/>
        <v>0</v>
      </c>
      <c r="S191" s="3">
        <f t="shared" si="193"/>
        <v>0</v>
      </c>
      <c r="T191" s="45"/>
    </row>
    <row r="192" spans="1:20" x14ac:dyDescent="0.2">
      <c r="A192" s="14" t="s">
        <v>49</v>
      </c>
      <c r="B192" s="7"/>
      <c r="C192" s="7"/>
      <c r="D192" s="3">
        <f t="shared" si="194"/>
        <v>0</v>
      </c>
      <c r="E192" s="2">
        <v>978</v>
      </c>
      <c r="F192" s="2"/>
      <c r="G192" s="39">
        <f t="shared" si="195"/>
        <v>978</v>
      </c>
      <c r="H192" s="39">
        <f t="shared" si="196"/>
        <v>0</v>
      </c>
      <c r="I192" s="39">
        <f t="shared" si="197"/>
        <v>978</v>
      </c>
      <c r="J192" s="2"/>
      <c r="K192" s="2"/>
      <c r="L192" s="3">
        <f t="shared" si="151"/>
        <v>978</v>
      </c>
      <c r="M192" s="3">
        <f t="shared" si="152"/>
        <v>0</v>
      </c>
      <c r="N192" s="3">
        <f t="shared" si="153"/>
        <v>978</v>
      </c>
      <c r="O192" s="2"/>
      <c r="P192" s="2"/>
      <c r="Q192" s="3">
        <f t="shared" si="191"/>
        <v>978</v>
      </c>
      <c r="R192" s="3">
        <f t="shared" si="192"/>
        <v>0</v>
      </c>
      <c r="S192" s="3">
        <f t="shared" si="193"/>
        <v>978</v>
      </c>
      <c r="T192" s="45"/>
    </row>
    <row r="193" spans="1:20" x14ac:dyDescent="0.2">
      <c r="A193" s="36" t="s">
        <v>70</v>
      </c>
      <c r="B193" s="7"/>
      <c r="C193" s="7"/>
      <c r="D193" s="3">
        <f t="shared" si="194"/>
        <v>0</v>
      </c>
      <c r="E193" s="2"/>
      <c r="F193" s="2"/>
      <c r="G193" s="39">
        <f t="shared" si="195"/>
        <v>0</v>
      </c>
      <c r="H193" s="39">
        <f t="shared" si="196"/>
        <v>0</v>
      </c>
      <c r="I193" s="39">
        <f t="shared" si="197"/>
        <v>0</v>
      </c>
      <c r="J193" s="2"/>
      <c r="K193" s="2"/>
      <c r="L193" s="3">
        <f t="shared" si="151"/>
        <v>0</v>
      </c>
      <c r="M193" s="3">
        <f t="shared" si="152"/>
        <v>0</v>
      </c>
      <c r="N193" s="3">
        <f t="shared" si="153"/>
        <v>0</v>
      </c>
      <c r="O193" s="2"/>
      <c r="P193" s="2"/>
      <c r="Q193" s="3">
        <f t="shared" si="191"/>
        <v>0</v>
      </c>
      <c r="R193" s="3">
        <f t="shared" si="192"/>
        <v>0</v>
      </c>
      <c r="S193" s="3">
        <f t="shared" si="193"/>
        <v>0</v>
      </c>
      <c r="T193" s="45"/>
    </row>
    <row r="194" spans="1:20" x14ac:dyDescent="0.2">
      <c r="A194" s="16" t="s">
        <v>47</v>
      </c>
      <c r="B194" s="4">
        <f>SUM(B190:B193)</f>
        <v>0</v>
      </c>
      <c r="C194" s="4">
        <f t="shared" ref="C194:I194" si="198">SUM(C190:C193)</f>
        <v>0</v>
      </c>
      <c r="D194" s="4">
        <f t="shared" si="198"/>
        <v>0</v>
      </c>
      <c r="E194" s="4">
        <f t="shared" si="198"/>
        <v>978</v>
      </c>
      <c r="F194" s="4">
        <f t="shared" si="198"/>
        <v>0</v>
      </c>
      <c r="G194" s="4">
        <f t="shared" si="198"/>
        <v>978</v>
      </c>
      <c r="H194" s="4">
        <f t="shared" si="198"/>
        <v>0</v>
      </c>
      <c r="I194" s="4">
        <f t="shared" si="198"/>
        <v>978</v>
      </c>
      <c r="J194" s="4">
        <f t="shared" ref="J194:N194" si="199">SUM(J190:J193)</f>
        <v>0</v>
      </c>
      <c r="K194" s="4">
        <f t="shared" si="199"/>
        <v>0</v>
      </c>
      <c r="L194" s="4">
        <f t="shared" si="199"/>
        <v>978</v>
      </c>
      <c r="M194" s="4">
        <f t="shared" si="199"/>
        <v>0</v>
      </c>
      <c r="N194" s="4">
        <f t="shared" si="199"/>
        <v>978</v>
      </c>
      <c r="O194" s="4">
        <f t="shared" ref="O194:S194" si="200">SUM(O190:O193)</f>
        <v>0</v>
      </c>
      <c r="P194" s="4">
        <f t="shared" si="200"/>
        <v>0</v>
      </c>
      <c r="Q194" s="4">
        <f t="shared" si="200"/>
        <v>978</v>
      </c>
      <c r="R194" s="4">
        <f t="shared" si="200"/>
        <v>0</v>
      </c>
      <c r="S194" s="4">
        <f t="shared" si="200"/>
        <v>978</v>
      </c>
      <c r="T194" s="45"/>
    </row>
    <row r="195" spans="1:20" x14ac:dyDescent="0.2">
      <c r="A195" s="18" t="s">
        <v>9</v>
      </c>
      <c r="B195" s="4">
        <f>SUM(B189,B194)</f>
        <v>26039</v>
      </c>
      <c r="C195" s="4">
        <f>SUM(C189,C194)</f>
        <v>0</v>
      </c>
      <c r="D195" s="4">
        <f>SUM(D189,D194)</f>
        <v>26039</v>
      </c>
      <c r="E195" s="4">
        <f t="shared" ref="E195:I195" si="201">SUM(E189,E194)</f>
        <v>12415</v>
      </c>
      <c r="F195" s="4">
        <f t="shared" si="201"/>
        <v>0</v>
      </c>
      <c r="G195" s="4">
        <f t="shared" si="201"/>
        <v>38454</v>
      </c>
      <c r="H195" s="4">
        <f t="shared" si="201"/>
        <v>0</v>
      </c>
      <c r="I195" s="4">
        <f t="shared" si="201"/>
        <v>38454</v>
      </c>
      <c r="J195" s="4">
        <f t="shared" ref="J195:N195" si="202">SUM(J189,J194)</f>
        <v>0</v>
      </c>
      <c r="K195" s="4">
        <f t="shared" si="202"/>
        <v>0</v>
      </c>
      <c r="L195" s="4">
        <f t="shared" si="202"/>
        <v>38454</v>
      </c>
      <c r="M195" s="4">
        <f t="shared" si="202"/>
        <v>0</v>
      </c>
      <c r="N195" s="4">
        <f t="shared" si="202"/>
        <v>38454</v>
      </c>
      <c r="O195" s="4">
        <f t="shared" ref="O195:S195" si="203">SUM(O189,O194)</f>
        <v>-4709</v>
      </c>
      <c r="P195" s="4">
        <f t="shared" si="203"/>
        <v>0</v>
      </c>
      <c r="Q195" s="4">
        <f t="shared" si="203"/>
        <v>33745</v>
      </c>
      <c r="R195" s="4">
        <f t="shared" si="203"/>
        <v>0</v>
      </c>
      <c r="S195" s="4">
        <f t="shared" si="203"/>
        <v>33745</v>
      </c>
      <c r="T195" s="45"/>
    </row>
    <row r="196" spans="1:20" x14ac:dyDescent="0.2">
      <c r="T196" s="45"/>
    </row>
    <row r="197" spans="1:20" x14ac:dyDescent="0.2">
      <c r="T197" s="45"/>
    </row>
    <row r="198" spans="1:20" x14ac:dyDescent="0.2">
      <c r="O198" s="10"/>
      <c r="P198" s="10"/>
      <c r="Q198" s="10"/>
      <c r="R198" s="10"/>
      <c r="S198" s="10" t="s">
        <v>8</v>
      </c>
      <c r="T198" s="45"/>
    </row>
    <row r="199" spans="1:20" x14ac:dyDescent="0.2">
      <c r="A199" s="50" t="str">
        <f>+A3</f>
        <v>Komárom Város 2024. évi tervezett bevételeinek módosítása</v>
      </c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45"/>
    </row>
    <row r="200" spans="1:20" x14ac:dyDescent="0.2">
      <c r="O200" s="11"/>
      <c r="P200" s="11"/>
      <c r="Q200" s="11"/>
      <c r="R200" s="11"/>
      <c r="S200" s="11" t="s">
        <v>7</v>
      </c>
      <c r="T200" s="45"/>
    </row>
    <row r="201" spans="1:20" ht="25.5" customHeight="1" x14ac:dyDescent="0.2">
      <c r="A201" s="59"/>
      <c r="B201" s="58" t="s">
        <v>61</v>
      </c>
      <c r="C201" s="58"/>
      <c r="D201" s="58"/>
      <c r="E201" s="51" t="s">
        <v>63</v>
      </c>
      <c r="F201" s="52"/>
      <c r="G201" s="53" t="s">
        <v>68</v>
      </c>
      <c r="H201" s="54"/>
      <c r="I201" s="55"/>
      <c r="J201" s="51" t="s">
        <v>63</v>
      </c>
      <c r="K201" s="52"/>
      <c r="L201" s="53" t="s">
        <v>68</v>
      </c>
      <c r="M201" s="54"/>
      <c r="N201" s="55"/>
      <c r="O201" s="51" t="s">
        <v>63</v>
      </c>
      <c r="P201" s="52"/>
      <c r="Q201" s="53" t="s">
        <v>68</v>
      </c>
      <c r="R201" s="54"/>
      <c r="S201" s="55"/>
      <c r="T201" s="45"/>
    </row>
    <row r="202" spans="1:20" ht="12.75" customHeight="1" x14ac:dyDescent="0.2">
      <c r="A202" s="59"/>
      <c r="B202" s="55" t="s">
        <v>5</v>
      </c>
      <c r="C202" s="53" t="s">
        <v>6</v>
      </c>
      <c r="D202" s="58" t="str">
        <f>+D6</f>
        <v>1/2024.(I.24.) önk.rendelet eredeti ei.</v>
      </c>
      <c r="E202" s="56" t="s">
        <v>5</v>
      </c>
      <c r="F202" s="56" t="s">
        <v>6</v>
      </c>
      <c r="G202" s="56" t="s">
        <v>5</v>
      </c>
      <c r="H202" s="56" t="s">
        <v>6</v>
      </c>
      <c r="I202" s="58" t="str">
        <f>+I6</f>
        <v>5/2024.(VI.26.) önk.rendelet mód. ei.</v>
      </c>
      <c r="J202" s="56" t="s">
        <v>5</v>
      </c>
      <c r="K202" s="56" t="s">
        <v>6</v>
      </c>
      <c r="L202" s="56" t="s">
        <v>5</v>
      </c>
      <c r="M202" s="56" t="s">
        <v>6</v>
      </c>
      <c r="N202" s="58" t="str">
        <f>+N6</f>
        <v>9/2024.(X.24.) önk.rendelet mód. ei.</v>
      </c>
      <c r="O202" s="56" t="s">
        <v>5</v>
      </c>
      <c r="P202" s="56" t="s">
        <v>6</v>
      </c>
      <c r="Q202" s="56" t="s">
        <v>5</v>
      </c>
      <c r="R202" s="56" t="s">
        <v>6</v>
      </c>
      <c r="S202" s="58" t="str">
        <f>+S6</f>
        <v>9/2025.(V.22.) önk.rendelet mód. ei.</v>
      </c>
      <c r="T202" s="45"/>
    </row>
    <row r="203" spans="1:20" ht="27" customHeight="1" x14ac:dyDescent="0.2">
      <c r="A203" s="59"/>
      <c r="B203" s="55"/>
      <c r="C203" s="53"/>
      <c r="D203" s="58"/>
      <c r="E203" s="57"/>
      <c r="F203" s="57"/>
      <c r="G203" s="57"/>
      <c r="H203" s="57"/>
      <c r="I203" s="58"/>
      <c r="J203" s="57"/>
      <c r="K203" s="57"/>
      <c r="L203" s="57"/>
      <c r="M203" s="57"/>
      <c r="N203" s="58"/>
      <c r="O203" s="57"/>
      <c r="P203" s="57"/>
      <c r="Q203" s="57"/>
      <c r="R203" s="57"/>
      <c r="S203" s="58"/>
      <c r="T203" s="45"/>
    </row>
    <row r="204" spans="1:20" x14ac:dyDescent="0.2">
      <c r="A204" s="12" t="s">
        <v>4</v>
      </c>
      <c r="B204" s="5"/>
      <c r="C204" s="5"/>
      <c r="D204" s="2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45"/>
    </row>
    <row r="205" spans="1:20" x14ac:dyDescent="0.2">
      <c r="A205" s="21" t="s">
        <v>10</v>
      </c>
      <c r="B205" s="7">
        <f t="shared" ref="B205:D233" si="204">SUM(B9,B74,B139)</f>
        <v>452594</v>
      </c>
      <c r="C205" s="7">
        <f t="shared" si="204"/>
        <v>0</v>
      </c>
      <c r="D205" s="7">
        <f t="shared" si="204"/>
        <v>452594</v>
      </c>
      <c r="E205" s="7">
        <f t="shared" ref="E205:I205" si="205">SUM(E9,E74,E139)</f>
        <v>25720</v>
      </c>
      <c r="F205" s="7">
        <f t="shared" si="205"/>
        <v>0</v>
      </c>
      <c r="G205" s="7">
        <f t="shared" si="205"/>
        <v>478314</v>
      </c>
      <c r="H205" s="7">
        <f t="shared" si="205"/>
        <v>0</v>
      </c>
      <c r="I205" s="7">
        <f t="shared" si="205"/>
        <v>478314</v>
      </c>
      <c r="J205" s="7">
        <f t="shared" ref="J205:N205" si="206">SUM(J9,J74,J139)</f>
        <v>0</v>
      </c>
      <c r="K205" s="7">
        <f t="shared" si="206"/>
        <v>0</v>
      </c>
      <c r="L205" s="7">
        <f t="shared" si="206"/>
        <v>478314</v>
      </c>
      <c r="M205" s="7">
        <f t="shared" si="206"/>
        <v>0</v>
      </c>
      <c r="N205" s="7">
        <f t="shared" si="206"/>
        <v>478314</v>
      </c>
      <c r="O205" s="7">
        <f t="shared" ref="O205:S205" si="207">SUM(O9,O74,O139)</f>
        <v>0</v>
      </c>
      <c r="P205" s="7">
        <f t="shared" si="207"/>
        <v>0</v>
      </c>
      <c r="Q205" s="7">
        <f t="shared" si="207"/>
        <v>478314</v>
      </c>
      <c r="R205" s="7">
        <f t="shared" si="207"/>
        <v>0</v>
      </c>
      <c r="S205" s="7">
        <f t="shared" si="207"/>
        <v>478314</v>
      </c>
      <c r="T205" s="45"/>
    </row>
    <row r="206" spans="1:20" x14ac:dyDescent="0.2">
      <c r="A206" s="2" t="s">
        <v>11</v>
      </c>
      <c r="B206" s="7">
        <f t="shared" si="204"/>
        <v>518643</v>
      </c>
      <c r="C206" s="7">
        <f t="shared" si="204"/>
        <v>0</v>
      </c>
      <c r="D206" s="7">
        <f t="shared" si="204"/>
        <v>518643</v>
      </c>
      <c r="E206" s="7">
        <f t="shared" ref="E206:I206" si="208">SUM(E10,E75,E140)</f>
        <v>170017</v>
      </c>
      <c r="F206" s="7">
        <f t="shared" si="208"/>
        <v>0</v>
      </c>
      <c r="G206" s="7">
        <f t="shared" si="208"/>
        <v>688660</v>
      </c>
      <c r="H206" s="7">
        <f t="shared" si="208"/>
        <v>0</v>
      </c>
      <c r="I206" s="7">
        <f t="shared" si="208"/>
        <v>688660</v>
      </c>
      <c r="J206" s="7">
        <f t="shared" ref="J206:N206" si="209">SUM(J10,J75,J140)</f>
        <v>0</v>
      </c>
      <c r="K206" s="7">
        <f t="shared" si="209"/>
        <v>0</v>
      </c>
      <c r="L206" s="7">
        <f t="shared" si="209"/>
        <v>688660</v>
      </c>
      <c r="M206" s="7">
        <f t="shared" si="209"/>
        <v>0</v>
      </c>
      <c r="N206" s="7">
        <f t="shared" si="209"/>
        <v>688660</v>
      </c>
      <c r="O206" s="7">
        <f t="shared" ref="O206:S206" si="210">SUM(O10,O75,O140)</f>
        <v>7382</v>
      </c>
      <c r="P206" s="7">
        <f t="shared" si="210"/>
        <v>0</v>
      </c>
      <c r="Q206" s="7">
        <f t="shared" si="210"/>
        <v>696042</v>
      </c>
      <c r="R206" s="7">
        <f t="shared" si="210"/>
        <v>0</v>
      </c>
      <c r="S206" s="7">
        <f t="shared" si="210"/>
        <v>696042</v>
      </c>
      <c r="T206" s="45"/>
    </row>
    <row r="207" spans="1:20" x14ac:dyDescent="0.2">
      <c r="A207" s="20" t="s">
        <v>12</v>
      </c>
      <c r="B207" s="7">
        <f t="shared" si="204"/>
        <v>498929</v>
      </c>
      <c r="C207" s="7">
        <f t="shared" si="204"/>
        <v>0</v>
      </c>
      <c r="D207" s="7">
        <f t="shared" si="204"/>
        <v>498929</v>
      </c>
      <c r="E207" s="7">
        <f t="shared" ref="E207:I207" si="211">SUM(E11,E76,E141)</f>
        <v>80559</v>
      </c>
      <c r="F207" s="7">
        <f t="shared" si="211"/>
        <v>0</v>
      </c>
      <c r="G207" s="7">
        <f t="shared" si="211"/>
        <v>579488</v>
      </c>
      <c r="H207" s="7">
        <f t="shared" si="211"/>
        <v>0</v>
      </c>
      <c r="I207" s="7">
        <f t="shared" si="211"/>
        <v>579488</v>
      </c>
      <c r="J207" s="7">
        <f t="shared" ref="J207:N207" si="212">SUM(J11,J76,J141)</f>
        <v>33763</v>
      </c>
      <c r="K207" s="7">
        <f t="shared" si="212"/>
        <v>0</v>
      </c>
      <c r="L207" s="7">
        <f t="shared" si="212"/>
        <v>613251</v>
      </c>
      <c r="M207" s="7">
        <f t="shared" si="212"/>
        <v>0</v>
      </c>
      <c r="N207" s="7">
        <f t="shared" si="212"/>
        <v>613251</v>
      </c>
      <c r="O207" s="7">
        <f t="shared" ref="O207:S207" si="213">SUM(O11,O76,O141)</f>
        <v>20559</v>
      </c>
      <c r="P207" s="7">
        <f t="shared" si="213"/>
        <v>0</v>
      </c>
      <c r="Q207" s="7">
        <f t="shared" si="213"/>
        <v>633810</v>
      </c>
      <c r="R207" s="7">
        <f t="shared" si="213"/>
        <v>0</v>
      </c>
      <c r="S207" s="7">
        <f t="shared" si="213"/>
        <v>633810</v>
      </c>
      <c r="T207" s="45"/>
    </row>
    <row r="208" spans="1:20" x14ac:dyDescent="0.2">
      <c r="A208" s="20" t="s">
        <v>55</v>
      </c>
      <c r="B208" s="7">
        <f t="shared" si="204"/>
        <v>195354</v>
      </c>
      <c r="C208" s="7">
        <f t="shared" si="204"/>
        <v>0</v>
      </c>
      <c r="D208" s="7">
        <f t="shared" si="204"/>
        <v>195354</v>
      </c>
      <c r="E208" s="7">
        <f t="shared" ref="E208:I208" si="214">SUM(E12,E77,E142)</f>
        <v>20159</v>
      </c>
      <c r="F208" s="7">
        <f t="shared" si="214"/>
        <v>0</v>
      </c>
      <c r="G208" s="7">
        <f t="shared" si="214"/>
        <v>215513</v>
      </c>
      <c r="H208" s="7">
        <f t="shared" si="214"/>
        <v>0</v>
      </c>
      <c r="I208" s="7">
        <f t="shared" si="214"/>
        <v>215513</v>
      </c>
      <c r="J208" s="7">
        <f t="shared" ref="J208:N208" si="215">SUM(J12,J77,J142)</f>
        <v>0</v>
      </c>
      <c r="K208" s="7">
        <f t="shared" si="215"/>
        <v>0</v>
      </c>
      <c r="L208" s="7">
        <f t="shared" si="215"/>
        <v>215513</v>
      </c>
      <c r="M208" s="7">
        <f t="shared" si="215"/>
        <v>0</v>
      </c>
      <c r="N208" s="7">
        <f t="shared" si="215"/>
        <v>215513</v>
      </c>
      <c r="O208" s="7">
        <f t="shared" ref="O208:S208" si="216">SUM(O12,O77,O142)</f>
        <v>9428</v>
      </c>
      <c r="P208" s="7">
        <f t="shared" si="216"/>
        <v>0</v>
      </c>
      <c r="Q208" s="7">
        <f t="shared" si="216"/>
        <v>224941</v>
      </c>
      <c r="R208" s="7">
        <f t="shared" si="216"/>
        <v>0</v>
      </c>
      <c r="S208" s="7">
        <f t="shared" si="216"/>
        <v>224941</v>
      </c>
      <c r="T208" s="45"/>
    </row>
    <row r="209" spans="1:20" x14ac:dyDescent="0.2">
      <c r="A209" s="20" t="s">
        <v>13</v>
      </c>
      <c r="B209" s="7">
        <f t="shared" si="204"/>
        <v>42054</v>
      </c>
      <c r="C209" s="7">
        <f t="shared" si="204"/>
        <v>0</v>
      </c>
      <c r="D209" s="7">
        <f t="shared" si="204"/>
        <v>42054</v>
      </c>
      <c r="E209" s="7">
        <f t="shared" ref="E209:I210" si="217">SUM(E13,E78,E143)</f>
        <v>10897</v>
      </c>
      <c r="F209" s="7">
        <f t="shared" si="217"/>
        <v>0</v>
      </c>
      <c r="G209" s="7">
        <f t="shared" si="217"/>
        <v>52951</v>
      </c>
      <c r="H209" s="7">
        <f t="shared" si="217"/>
        <v>0</v>
      </c>
      <c r="I209" s="7">
        <f t="shared" si="217"/>
        <v>52951</v>
      </c>
      <c r="J209" s="7">
        <f t="shared" ref="J209:N209" si="218">SUM(J13,J78,J143)</f>
        <v>0</v>
      </c>
      <c r="K209" s="7">
        <f t="shared" si="218"/>
        <v>0</v>
      </c>
      <c r="L209" s="7">
        <f t="shared" si="218"/>
        <v>52951</v>
      </c>
      <c r="M209" s="7">
        <f t="shared" si="218"/>
        <v>0</v>
      </c>
      <c r="N209" s="7">
        <f t="shared" si="218"/>
        <v>52951</v>
      </c>
      <c r="O209" s="7">
        <f t="shared" ref="O209:S209" si="219">SUM(O13,O78,O143)</f>
        <v>0</v>
      </c>
      <c r="P209" s="7">
        <f t="shared" si="219"/>
        <v>0</v>
      </c>
      <c r="Q209" s="7">
        <f t="shared" si="219"/>
        <v>52951</v>
      </c>
      <c r="R209" s="7">
        <f t="shared" si="219"/>
        <v>0</v>
      </c>
      <c r="S209" s="7">
        <f t="shared" si="219"/>
        <v>52951</v>
      </c>
      <c r="T209" s="45"/>
    </row>
    <row r="210" spans="1:20" x14ac:dyDescent="0.2">
      <c r="A210" s="20" t="s">
        <v>69</v>
      </c>
      <c r="B210" s="7">
        <f t="shared" si="204"/>
        <v>0</v>
      </c>
      <c r="C210" s="7">
        <f t="shared" si="204"/>
        <v>0</v>
      </c>
      <c r="D210" s="7">
        <f t="shared" si="204"/>
        <v>0</v>
      </c>
      <c r="E210" s="7">
        <f t="shared" si="217"/>
        <v>18700</v>
      </c>
      <c r="F210" s="7">
        <f t="shared" si="217"/>
        <v>0</v>
      </c>
      <c r="G210" s="7">
        <f t="shared" si="217"/>
        <v>18700</v>
      </c>
      <c r="H210" s="7">
        <f t="shared" si="217"/>
        <v>0</v>
      </c>
      <c r="I210" s="7">
        <f t="shared" si="217"/>
        <v>18700</v>
      </c>
      <c r="J210" s="7">
        <f t="shared" ref="J210:N210" si="220">SUM(J14,J79,J144)</f>
        <v>0</v>
      </c>
      <c r="K210" s="7">
        <f t="shared" si="220"/>
        <v>0</v>
      </c>
      <c r="L210" s="7">
        <f t="shared" si="220"/>
        <v>18700</v>
      </c>
      <c r="M210" s="7">
        <f t="shared" si="220"/>
        <v>0</v>
      </c>
      <c r="N210" s="7">
        <f t="shared" si="220"/>
        <v>18700</v>
      </c>
      <c r="O210" s="7">
        <f t="shared" ref="O210:S210" si="221">SUM(O14,O79,O144)</f>
        <v>0</v>
      </c>
      <c r="P210" s="7">
        <f t="shared" si="221"/>
        <v>0</v>
      </c>
      <c r="Q210" s="7">
        <f t="shared" si="221"/>
        <v>18700</v>
      </c>
      <c r="R210" s="7">
        <f t="shared" si="221"/>
        <v>0</v>
      </c>
      <c r="S210" s="7">
        <f t="shared" si="221"/>
        <v>18700</v>
      </c>
      <c r="T210" s="45"/>
    </row>
    <row r="211" spans="1:20" x14ac:dyDescent="0.2">
      <c r="A211" s="20" t="s">
        <v>56</v>
      </c>
      <c r="B211" s="7">
        <f t="shared" si="204"/>
        <v>0</v>
      </c>
      <c r="C211" s="7">
        <f t="shared" si="204"/>
        <v>0</v>
      </c>
      <c r="D211" s="7">
        <f t="shared" si="204"/>
        <v>0</v>
      </c>
      <c r="E211" s="7">
        <f t="shared" ref="E211:I211" si="222">SUM(E15,E80,E145)</f>
        <v>0</v>
      </c>
      <c r="F211" s="7">
        <f t="shared" si="222"/>
        <v>0</v>
      </c>
      <c r="G211" s="7">
        <f t="shared" si="222"/>
        <v>0</v>
      </c>
      <c r="H211" s="7">
        <f t="shared" si="222"/>
        <v>0</v>
      </c>
      <c r="I211" s="7">
        <f t="shared" si="222"/>
        <v>0</v>
      </c>
      <c r="J211" s="7">
        <f t="shared" ref="J211:N211" si="223">SUM(J15,J80,J145)</f>
        <v>0</v>
      </c>
      <c r="K211" s="7">
        <f t="shared" si="223"/>
        <v>0</v>
      </c>
      <c r="L211" s="7">
        <f t="shared" si="223"/>
        <v>0</v>
      </c>
      <c r="M211" s="7">
        <f t="shared" si="223"/>
        <v>0</v>
      </c>
      <c r="N211" s="7">
        <f t="shared" si="223"/>
        <v>0</v>
      </c>
      <c r="O211" s="7">
        <f t="shared" ref="O211:S211" si="224">SUM(O15,O80,O145)</f>
        <v>90000</v>
      </c>
      <c r="P211" s="7">
        <f t="shared" si="224"/>
        <v>0</v>
      </c>
      <c r="Q211" s="7">
        <f t="shared" si="224"/>
        <v>90000</v>
      </c>
      <c r="R211" s="7">
        <f t="shared" si="224"/>
        <v>0</v>
      </c>
      <c r="S211" s="7">
        <f t="shared" si="224"/>
        <v>90000</v>
      </c>
      <c r="T211" s="45"/>
    </row>
    <row r="212" spans="1:20" x14ac:dyDescent="0.2">
      <c r="A212" s="19" t="s">
        <v>54</v>
      </c>
      <c r="B212" s="7">
        <f t="shared" si="204"/>
        <v>0</v>
      </c>
      <c r="C212" s="7">
        <f t="shared" si="204"/>
        <v>0</v>
      </c>
      <c r="D212" s="7">
        <f t="shared" si="204"/>
        <v>0</v>
      </c>
      <c r="E212" s="7">
        <f t="shared" ref="E212:I212" si="225">SUM(E16,E81,E146)</f>
        <v>0</v>
      </c>
      <c r="F212" s="7">
        <f t="shared" si="225"/>
        <v>0</v>
      </c>
      <c r="G212" s="7">
        <f t="shared" si="225"/>
        <v>0</v>
      </c>
      <c r="H212" s="7">
        <f t="shared" si="225"/>
        <v>0</v>
      </c>
      <c r="I212" s="7">
        <f t="shared" si="225"/>
        <v>0</v>
      </c>
      <c r="J212" s="7">
        <f t="shared" ref="J212:N212" si="226">SUM(J16,J81,J146)</f>
        <v>4089</v>
      </c>
      <c r="K212" s="7">
        <f t="shared" si="226"/>
        <v>0</v>
      </c>
      <c r="L212" s="7">
        <f t="shared" si="226"/>
        <v>4089</v>
      </c>
      <c r="M212" s="7">
        <f t="shared" si="226"/>
        <v>0</v>
      </c>
      <c r="N212" s="7">
        <f t="shared" si="226"/>
        <v>4089</v>
      </c>
      <c r="O212" s="7">
        <f t="shared" ref="O212:S212" si="227">SUM(O16,O81,O146)</f>
        <v>0</v>
      </c>
      <c r="P212" s="7">
        <f t="shared" si="227"/>
        <v>0</v>
      </c>
      <c r="Q212" s="7">
        <f t="shared" si="227"/>
        <v>4089</v>
      </c>
      <c r="R212" s="7">
        <f t="shared" si="227"/>
        <v>0</v>
      </c>
      <c r="S212" s="7">
        <f t="shared" si="227"/>
        <v>4089</v>
      </c>
      <c r="T212" s="45"/>
    </row>
    <row r="213" spans="1:20" x14ac:dyDescent="0.2">
      <c r="A213" s="17" t="s">
        <v>14</v>
      </c>
      <c r="B213" s="9">
        <f t="shared" si="204"/>
        <v>1707574</v>
      </c>
      <c r="C213" s="9">
        <f t="shared" si="204"/>
        <v>0</v>
      </c>
      <c r="D213" s="9">
        <f t="shared" si="204"/>
        <v>1707574</v>
      </c>
      <c r="E213" s="9">
        <f t="shared" ref="E213:I213" si="228">SUM(E17,E82,E147)</f>
        <v>326052</v>
      </c>
      <c r="F213" s="9">
        <f t="shared" si="228"/>
        <v>0</v>
      </c>
      <c r="G213" s="9">
        <f t="shared" si="228"/>
        <v>2033626</v>
      </c>
      <c r="H213" s="9">
        <f t="shared" si="228"/>
        <v>0</v>
      </c>
      <c r="I213" s="9">
        <f t="shared" si="228"/>
        <v>2033626</v>
      </c>
      <c r="J213" s="9">
        <f t="shared" ref="J213:N213" si="229">SUM(J17,J82,J147)</f>
        <v>37852</v>
      </c>
      <c r="K213" s="9">
        <f t="shared" si="229"/>
        <v>0</v>
      </c>
      <c r="L213" s="9">
        <f t="shared" si="229"/>
        <v>2071478</v>
      </c>
      <c r="M213" s="9">
        <f t="shared" si="229"/>
        <v>0</v>
      </c>
      <c r="N213" s="9">
        <f t="shared" si="229"/>
        <v>2071478</v>
      </c>
      <c r="O213" s="9">
        <f t="shared" ref="O213:S213" si="230">SUM(O17,O82,O147)</f>
        <v>127369</v>
      </c>
      <c r="P213" s="9">
        <f t="shared" si="230"/>
        <v>0</v>
      </c>
      <c r="Q213" s="9">
        <f t="shared" si="230"/>
        <v>2198847</v>
      </c>
      <c r="R213" s="9">
        <f t="shared" si="230"/>
        <v>0</v>
      </c>
      <c r="S213" s="9">
        <f t="shared" si="230"/>
        <v>2198847</v>
      </c>
      <c r="T213" s="45"/>
    </row>
    <row r="214" spans="1:20" x14ac:dyDescent="0.2">
      <c r="A214" s="13" t="s">
        <v>15</v>
      </c>
      <c r="B214" s="7">
        <f t="shared" si="204"/>
        <v>264000</v>
      </c>
      <c r="C214" s="7">
        <f t="shared" si="204"/>
        <v>8164</v>
      </c>
      <c r="D214" s="7">
        <f t="shared" si="204"/>
        <v>272164</v>
      </c>
      <c r="E214" s="7">
        <f t="shared" ref="E214:I214" si="231">SUM(E18,E83,E148)</f>
        <v>37437</v>
      </c>
      <c r="F214" s="7">
        <f t="shared" si="231"/>
        <v>0</v>
      </c>
      <c r="G214" s="7">
        <f t="shared" si="231"/>
        <v>301437</v>
      </c>
      <c r="H214" s="7">
        <f t="shared" si="231"/>
        <v>8164</v>
      </c>
      <c r="I214" s="7">
        <f t="shared" si="231"/>
        <v>309601</v>
      </c>
      <c r="J214" s="7">
        <f t="shared" ref="J214:N214" si="232">SUM(J18,J83,J148)</f>
        <v>3559</v>
      </c>
      <c r="K214" s="7" t="s">
        <v>103</v>
      </c>
      <c r="L214" s="7">
        <f t="shared" si="232"/>
        <v>304996</v>
      </c>
      <c r="M214" s="7">
        <f t="shared" si="232"/>
        <v>8508</v>
      </c>
      <c r="N214" s="7">
        <f t="shared" si="232"/>
        <v>313504</v>
      </c>
      <c r="O214" s="7">
        <f t="shared" ref="O214" si="233">SUM(O18,O83,O148)</f>
        <v>31584</v>
      </c>
      <c r="P214" s="7" t="s">
        <v>103</v>
      </c>
      <c r="Q214" s="7">
        <f t="shared" ref="Q214:S214" si="234">SUM(Q18,Q83,Q148)</f>
        <v>336580</v>
      </c>
      <c r="R214" s="7">
        <f t="shared" si="234"/>
        <v>8224</v>
      </c>
      <c r="S214" s="7">
        <f t="shared" si="234"/>
        <v>344804</v>
      </c>
      <c r="T214" s="45"/>
    </row>
    <row r="215" spans="1:20" x14ac:dyDescent="0.2">
      <c r="A215" s="26" t="s">
        <v>53</v>
      </c>
      <c r="B215" s="31">
        <f t="shared" si="204"/>
        <v>264000</v>
      </c>
      <c r="C215" s="31">
        <f t="shared" si="204"/>
        <v>0</v>
      </c>
      <c r="D215" s="31">
        <f t="shared" si="204"/>
        <v>264000</v>
      </c>
      <c r="E215" s="31">
        <f t="shared" ref="E215:I215" si="235">SUM(E19,E84,E149)</f>
        <v>26000</v>
      </c>
      <c r="F215" s="31">
        <f t="shared" si="235"/>
        <v>0</v>
      </c>
      <c r="G215" s="31">
        <f t="shared" si="235"/>
        <v>290000</v>
      </c>
      <c r="H215" s="31">
        <f t="shared" si="235"/>
        <v>0</v>
      </c>
      <c r="I215" s="31">
        <f t="shared" si="235"/>
        <v>290000</v>
      </c>
      <c r="J215" s="31">
        <f t="shared" ref="J215:N215" si="236">SUM(J19,J84,J149)</f>
        <v>0</v>
      </c>
      <c r="K215" s="31">
        <f t="shared" si="236"/>
        <v>0</v>
      </c>
      <c r="L215" s="31">
        <f t="shared" si="236"/>
        <v>290000</v>
      </c>
      <c r="M215" s="31">
        <f t="shared" si="236"/>
        <v>0</v>
      </c>
      <c r="N215" s="31">
        <f t="shared" si="236"/>
        <v>290000</v>
      </c>
      <c r="O215" s="31">
        <f t="shared" ref="O215:S215" si="237">SUM(O19,O84,O149)</f>
        <v>14314</v>
      </c>
      <c r="P215" s="31">
        <f t="shared" si="237"/>
        <v>0</v>
      </c>
      <c r="Q215" s="31">
        <f t="shared" si="237"/>
        <v>304314</v>
      </c>
      <c r="R215" s="31">
        <f t="shared" si="237"/>
        <v>0</v>
      </c>
      <c r="S215" s="31">
        <f t="shared" si="237"/>
        <v>304314</v>
      </c>
      <c r="T215" s="45"/>
    </row>
    <row r="216" spans="1:20" x14ac:dyDescent="0.2">
      <c r="A216" s="17" t="s">
        <v>16</v>
      </c>
      <c r="B216" s="9">
        <f t="shared" si="204"/>
        <v>264000</v>
      </c>
      <c r="C216" s="9">
        <f t="shared" si="204"/>
        <v>8164</v>
      </c>
      <c r="D216" s="9">
        <f t="shared" si="204"/>
        <v>272164</v>
      </c>
      <c r="E216" s="9">
        <f t="shared" ref="E216:I216" si="238">SUM(E20,E85,E150)</f>
        <v>37437</v>
      </c>
      <c r="F216" s="9">
        <f t="shared" si="238"/>
        <v>0</v>
      </c>
      <c r="G216" s="9">
        <f t="shared" si="238"/>
        <v>301437</v>
      </c>
      <c r="H216" s="9">
        <f t="shared" si="238"/>
        <v>8164</v>
      </c>
      <c r="I216" s="9">
        <f t="shared" si="238"/>
        <v>309601</v>
      </c>
      <c r="J216" s="9">
        <f t="shared" ref="J216:N216" si="239">SUM(J20,J85,J150)</f>
        <v>3559</v>
      </c>
      <c r="K216" s="9">
        <f t="shared" si="239"/>
        <v>344</v>
      </c>
      <c r="L216" s="9">
        <f t="shared" si="239"/>
        <v>304996</v>
      </c>
      <c r="M216" s="9">
        <f t="shared" si="239"/>
        <v>8508</v>
      </c>
      <c r="N216" s="9">
        <f t="shared" si="239"/>
        <v>313504</v>
      </c>
      <c r="O216" s="9">
        <f t="shared" ref="O216:S216" si="240">SUM(O20,O85,O150)</f>
        <v>31584</v>
      </c>
      <c r="P216" s="9">
        <f t="shared" si="240"/>
        <v>-284</v>
      </c>
      <c r="Q216" s="9">
        <f t="shared" si="240"/>
        <v>336580</v>
      </c>
      <c r="R216" s="9">
        <f t="shared" si="240"/>
        <v>8224</v>
      </c>
      <c r="S216" s="9">
        <f t="shared" si="240"/>
        <v>344804</v>
      </c>
      <c r="T216" s="45"/>
    </row>
    <row r="217" spans="1:20" x14ac:dyDescent="0.2">
      <c r="A217" s="13" t="s">
        <v>17</v>
      </c>
      <c r="B217" s="7">
        <f t="shared" si="204"/>
        <v>0</v>
      </c>
      <c r="C217" s="7">
        <f t="shared" si="204"/>
        <v>0</v>
      </c>
      <c r="D217" s="7">
        <f t="shared" si="204"/>
        <v>0</v>
      </c>
      <c r="E217" s="7">
        <f t="shared" ref="E217:I217" si="241">SUM(E21,E86,E151)</f>
        <v>0</v>
      </c>
      <c r="F217" s="7">
        <f t="shared" si="241"/>
        <v>0</v>
      </c>
      <c r="G217" s="7">
        <f t="shared" si="241"/>
        <v>0</v>
      </c>
      <c r="H217" s="7">
        <f t="shared" si="241"/>
        <v>0</v>
      </c>
      <c r="I217" s="7">
        <f t="shared" si="241"/>
        <v>0</v>
      </c>
      <c r="J217" s="7">
        <f t="shared" ref="J217:N217" si="242">SUM(J21,J86,J151)</f>
        <v>0</v>
      </c>
      <c r="K217" s="7">
        <f t="shared" si="242"/>
        <v>0</v>
      </c>
      <c r="L217" s="7">
        <f t="shared" si="242"/>
        <v>0</v>
      </c>
      <c r="M217" s="7">
        <f t="shared" si="242"/>
        <v>0</v>
      </c>
      <c r="N217" s="7">
        <f t="shared" si="242"/>
        <v>0</v>
      </c>
      <c r="O217" s="7">
        <f t="shared" ref="O217:S217" si="243">SUM(O21,O86,O151)</f>
        <v>0</v>
      </c>
      <c r="P217" s="7">
        <f t="shared" si="243"/>
        <v>0</v>
      </c>
      <c r="Q217" s="7">
        <f t="shared" si="243"/>
        <v>0</v>
      </c>
      <c r="R217" s="7">
        <f t="shared" si="243"/>
        <v>0</v>
      </c>
      <c r="S217" s="7">
        <f t="shared" si="243"/>
        <v>0</v>
      </c>
      <c r="T217" s="45"/>
    </row>
    <row r="218" spans="1:20" x14ac:dyDescent="0.2">
      <c r="A218" s="13" t="s">
        <v>18</v>
      </c>
      <c r="B218" s="7">
        <f t="shared" si="204"/>
        <v>1000</v>
      </c>
      <c r="C218" s="7">
        <f t="shared" si="204"/>
        <v>0</v>
      </c>
      <c r="D218" s="7">
        <f t="shared" si="204"/>
        <v>1000</v>
      </c>
      <c r="E218" s="7">
        <f t="shared" ref="E218:I218" si="244">SUM(E22,E87,E152)</f>
        <v>0</v>
      </c>
      <c r="F218" s="7">
        <f t="shared" si="244"/>
        <v>0</v>
      </c>
      <c r="G218" s="7">
        <f t="shared" si="244"/>
        <v>1000</v>
      </c>
      <c r="H218" s="7">
        <f t="shared" si="244"/>
        <v>0</v>
      </c>
      <c r="I218" s="7">
        <f t="shared" si="244"/>
        <v>1000</v>
      </c>
      <c r="J218" s="7">
        <f t="shared" ref="J218:N218" si="245">SUM(J22,J87,J152)</f>
        <v>0</v>
      </c>
      <c r="K218" s="7">
        <f t="shared" si="245"/>
        <v>0</v>
      </c>
      <c r="L218" s="7">
        <f t="shared" si="245"/>
        <v>1000</v>
      </c>
      <c r="M218" s="7">
        <f t="shared" si="245"/>
        <v>0</v>
      </c>
      <c r="N218" s="7">
        <f t="shared" si="245"/>
        <v>1000</v>
      </c>
      <c r="O218" s="7">
        <f t="shared" ref="O218:S218" si="246">SUM(O22,O87,O152)</f>
        <v>311239</v>
      </c>
      <c r="P218" s="7">
        <f t="shared" si="246"/>
        <v>0</v>
      </c>
      <c r="Q218" s="7">
        <f t="shared" si="246"/>
        <v>312239</v>
      </c>
      <c r="R218" s="7">
        <f t="shared" si="246"/>
        <v>0</v>
      </c>
      <c r="S218" s="7">
        <f t="shared" si="246"/>
        <v>312239</v>
      </c>
      <c r="T218" s="45"/>
    </row>
    <row r="219" spans="1:20" x14ac:dyDescent="0.2">
      <c r="A219" s="17" t="s">
        <v>19</v>
      </c>
      <c r="B219" s="9">
        <f t="shared" si="204"/>
        <v>1000</v>
      </c>
      <c r="C219" s="9">
        <f t="shared" si="204"/>
        <v>0</v>
      </c>
      <c r="D219" s="9">
        <f t="shared" si="204"/>
        <v>1000</v>
      </c>
      <c r="E219" s="9">
        <f t="shared" ref="E219:I219" si="247">SUM(E23,E88,E153)</f>
        <v>0</v>
      </c>
      <c r="F219" s="9">
        <f t="shared" si="247"/>
        <v>0</v>
      </c>
      <c r="G219" s="9">
        <f t="shared" si="247"/>
        <v>1000</v>
      </c>
      <c r="H219" s="9">
        <f t="shared" si="247"/>
        <v>0</v>
      </c>
      <c r="I219" s="9">
        <f t="shared" si="247"/>
        <v>1000</v>
      </c>
      <c r="J219" s="9">
        <f t="shared" ref="J219:N219" si="248">SUM(J23,J88,J153)</f>
        <v>0</v>
      </c>
      <c r="K219" s="9">
        <f t="shared" si="248"/>
        <v>0</v>
      </c>
      <c r="L219" s="9">
        <f t="shared" si="248"/>
        <v>1000</v>
      </c>
      <c r="M219" s="9">
        <f t="shared" si="248"/>
        <v>0</v>
      </c>
      <c r="N219" s="9">
        <f t="shared" si="248"/>
        <v>1000</v>
      </c>
      <c r="O219" s="9">
        <f t="shared" ref="O219:S219" si="249">SUM(O23,O88,O153)</f>
        <v>311239</v>
      </c>
      <c r="P219" s="9">
        <f t="shared" si="249"/>
        <v>0</v>
      </c>
      <c r="Q219" s="9">
        <f t="shared" si="249"/>
        <v>312239</v>
      </c>
      <c r="R219" s="9">
        <f t="shared" si="249"/>
        <v>0</v>
      </c>
      <c r="S219" s="9">
        <f t="shared" si="249"/>
        <v>312239</v>
      </c>
      <c r="T219" s="45"/>
    </row>
    <row r="220" spans="1:20" x14ac:dyDescent="0.2">
      <c r="A220" s="15" t="s">
        <v>20</v>
      </c>
      <c r="B220" s="7">
        <f t="shared" si="204"/>
        <v>25</v>
      </c>
      <c r="C220" s="7">
        <f t="shared" si="204"/>
        <v>0</v>
      </c>
      <c r="D220" s="7">
        <f t="shared" si="204"/>
        <v>25</v>
      </c>
      <c r="E220" s="7">
        <f t="shared" ref="E220:I220" si="250">SUM(E24,E89,E154)</f>
        <v>0</v>
      </c>
      <c r="F220" s="7">
        <f t="shared" si="250"/>
        <v>0</v>
      </c>
      <c r="G220" s="7">
        <f t="shared" si="250"/>
        <v>25</v>
      </c>
      <c r="H220" s="7">
        <f t="shared" si="250"/>
        <v>0</v>
      </c>
      <c r="I220" s="7">
        <f t="shared" si="250"/>
        <v>25</v>
      </c>
      <c r="J220" s="7">
        <f t="shared" ref="J220:N220" si="251">SUM(J24,J89,J154)</f>
        <v>0</v>
      </c>
      <c r="K220" s="7">
        <f t="shared" si="251"/>
        <v>0</v>
      </c>
      <c r="L220" s="7">
        <f t="shared" si="251"/>
        <v>25</v>
      </c>
      <c r="M220" s="7">
        <f t="shared" si="251"/>
        <v>0</v>
      </c>
      <c r="N220" s="7">
        <f t="shared" si="251"/>
        <v>25</v>
      </c>
      <c r="O220" s="7">
        <f t="shared" ref="O220:S220" si="252">SUM(O24,O89,O154)</f>
        <v>0</v>
      </c>
      <c r="P220" s="7">
        <f t="shared" si="252"/>
        <v>0</v>
      </c>
      <c r="Q220" s="7">
        <f t="shared" si="252"/>
        <v>25</v>
      </c>
      <c r="R220" s="7">
        <f t="shared" si="252"/>
        <v>0</v>
      </c>
      <c r="S220" s="7">
        <f t="shared" si="252"/>
        <v>25</v>
      </c>
      <c r="T220" s="45"/>
    </row>
    <row r="221" spans="1:20" x14ac:dyDescent="0.2">
      <c r="A221" s="15" t="s">
        <v>21</v>
      </c>
      <c r="B221" s="7">
        <f t="shared" si="204"/>
        <v>380000</v>
      </c>
      <c r="C221" s="7">
        <f t="shared" si="204"/>
        <v>0</v>
      </c>
      <c r="D221" s="7">
        <f t="shared" si="204"/>
        <v>380000</v>
      </c>
      <c r="E221" s="7">
        <f t="shared" ref="E221:I221" si="253">SUM(E25,E90,E155)</f>
        <v>0</v>
      </c>
      <c r="F221" s="7">
        <f t="shared" si="253"/>
        <v>0</v>
      </c>
      <c r="G221" s="7">
        <f t="shared" si="253"/>
        <v>380000</v>
      </c>
      <c r="H221" s="7">
        <f t="shared" si="253"/>
        <v>0</v>
      </c>
      <c r="I221" s="7">
        <f t="shared" si="253"/>
        <v>380000</v>
      </c>
      <c r="J221" s="7">
        <f t="shared" ref="J221:N221" si="254">SUM(J25,J90,J155)</f>
        <v>0</v>
      </c>
      <c r="K221" s="7">
        <f t="shared" si="254"/>
        <v>0</v>
      </c>
      <c r="L221" s="7">
        <f t="shared" si="254"/>
        <v>380000</v>
      </c>
      <c r="M221" s="7">
        <f t="shared" si="254"/>
        <v>0</v>
      </c>
      <c r="N221" s="7">
        <f t="shared" si="254"/>
        <v>380000</v>
      </c>
      <c r="O221" s="7">
        <f t="shared" ref="O221:S221" si="255">SUM(O25,O90,O155)</f>
        <v>31032</v>
      </c>
      <c r="P221" s="7">
        <f t="shared" si="255"/>
        <v>0</v>
      </c>
      <c r="Q221" s="7">
        <f t="shared" si="255"/>
        <v>411032</v>
      </c>
      <c r="R221" s="7">
        <f t="shared" si="255"/>
        <v>0</v>
      </c>
      <c r="S221" s="7">
        <f t="shared" si="255"/>
        <v>411032</v>
      </c>
      <c r="T221" s="45"/>
    </row>
    <row r="222" spans="1:20" x14ac:dyDescent="0.2">
      <c r="A222" s="15" t="s">
        <v>22</v>
      </c>
      <c r="B222" s="7">
        <f t="shared" si="204"/>
        <v>285000</v>
      </c>
      <c r="C222" s="7">
        <f t="shared" si="204"/>
        <v>0</v>
      </c>
      <c r="D222" s="7">
        <f t="shared" si="204"/>
        <v>285000</v>
      </c>
      <c r="E222" s="7">
        <f t="shared" ref="E222:I222" si="256">SUM(E26,E91,E156)</f>
        <v>0</v>
      </c>
      <c r="F222" s="7">
        <f t="shared" si="256"/>
        <v>0</v>
      </c>
      <c r="G222" s="7">
        <f t="shared" si="256"/>
        <v>285000</v>
      </c>
      <c r="H222" s="7">
        <f t="shared" si="256"/>
        <v>0</v>
      </c>
      <c r="I222" s="7">
        <f t="shared" si="256"/>
        <v>285000</v>
      </c>
      <c r="J222" s="7">
        <f t="shared" ref="J222:N222" si="257">SUM(J26,J91,J156)</f>
        <v>0</v>
      </c>
      <c r="K222" s="7">
        <f t="shared" si="257"/>
        <v>0</v>
      </c>
      <c r="L222" s="7">
        <f t="shared" si="257"/>
        <v>285000</v>
      </c>
      <c r="M222" s="7">
        <f t="shared" si="257"/>
        <v>0</v>
      </c>
      <c r="N222" s="7">
        <f t="shared" si="257"/>
        <v>285000</v>
      </c>
      <c r="O222" s="7">
        <f t="shared" ref="O222:S222" si="258">SUM(O26,O91,O156)</f>
        <v>13744</v>
      </c>
      <c r="P222" s="7">
        <f t="shared" si="258"/>
        <v>0</v>
      </c>
      <c r="Q222" s="7">
        <f t="shared" si="258"/>
        <v>298744</v>
      </c>
      <c r="R222" s="7">
        <f t="shared" si="258"/>
        <v>0</v>
      </c>
      <c r="S222" s="7">
        <f t="shared" si="258"/>
        <v>298744</v>
      </c>
      <c r="T222" s="45"/>
    </row>
    <row r="223" spans="1:20" x14ac:dyDescent="0.2">
      <c r="A223" s="15" t="s">
        <v>23</v>
      </c>
      <c r="B223" s="7">
        <f t="shared" si="204"/>
        <v>7500000</v>
      </c>
      <c r="C223" s="7">
        <f t="shared" si="204"/>
        <v>0</v>
      </c>
      <c r="D223" s="7">
        <f t="shared" si="204"/>
        <v>7500000</v>
      </c>
      <c r="E223" s="7">
        <f t="shared" ref="E223:I223" si="259">SUM(E27,E92,E157)</f>
        <v>0</v>
      </c>
      <c r="F223" s="7">
        <f t="shared" si="259"/>
        <v>0</v>
      </c>
      <c r="G223" s="7">
        <f t="shared" si="259"/>
        <v>7500000</v>
      </c>
      <c r="H223" s="7">
        <f t="shared" si="259"/>
        <v>0</v>
      </c>
      <c r="I223" s="7">
        <f t="shared" si="259"/>
        <v>7500000</v>
      </c>
      <c r="J223" s="7">
        <f t="shared" ref="J223:N223" si="260">SUM(J27,J92,J157)</f>
        <v>0</v>
      </c>
      <c r="K223" s="7">
        <f t="shared" si="260"/>
        <v>0</v>
      </c>
      <c r="L223" s="7">
        <f t="shared" si="260"/>
        <v>7500000</v>
      </c>
      <c r="M223" s="7">
        <f t="shared" si="260"/>
        <v>0</v>
      </c>
      <c r="N223" s="7">
        <f t="shared" si="260"/>
        <v>7500000</v>
      </c>
      <c r="O223" s="7">
        <f t="shared" ref="O223:S223" si="261">SUM(O27,O92,O157)</f>
        <v>4347126</v>
      </c>
      <c r="P223" s="7">
        <f t="shared" si="261"/>
        <v>0</v>
      </c>
      <c r="Q223" s="7">
        <f t="shared" si="261"/>
        <v>11847126</v>
      </c>
      <c r="R223" s="7">
        <f t="shared" si="261"/>
        <v>0</v>
      </c>
      <c r="S223" s="7">
        <f t="shared" si="261"/>
        <v>11847126</v>
      </c>
      <c r="T223" s="45"/>
    </row>
    <row r="224" spans="1:20" x14ac:dyDescent="0.2">
      <c r="A224" s="15" t="s">
        <v>24</v>
      </c>
      <c r="B224" s="7">
        <f t="shared" si="204"/>
        <v>0</v>
      </c>
      <c r="C224" s="7">
        <f t="shared" si="204"/>
        <v>0</v>
      </c>
      <c r="D224" s="7">
        <f t="shared" si="204"/>
        <v>0</v>
      </c>
      <c r="E224" s="7">
        <f t="shared" ref="E224:I224" si="262">SUM(E28,E93,E158)</f>
        <v>0</v>
      </c>
      <c r="F224" s="7">
        <f t="shared" si="262"/>
        <v>0</v>
      </c>
      <c r="G224" s="7">
        <f t="shared" si="262"/>
        <v>0</v>
      </c>
      <c r="H224" s="7">
        <f t="shared" si="262"/>
        <v>0</v>
      </c>
      <c r="I224" s="7">
        <f t="shared" si="262"/>
        <v>0</v>
      </c>
      <c r="J224" s="7">
        <f t="shared" ref="J224:N224" si="263">SUM(J28,J93,J158)</f>
        <v>0</v>
      </c>
      <c r="K224" s="7">
        <f t="shared" si="263"/>
        <v>0</v>
      </c>
      <c r="L224" s="7">
        <f t="shared" si="263"/>
        <v>0</v>
      </c>
      <c r="M224" s="7">
        <f t="shared" si="263"/>
        <v>0</v>
      </c>
      <c r="N224" s="7">
        <f t="shared" si="263"/>
        <v>0</v>
      </c>
      <c r="O224" s="7">
        <f t="shared" ref="O224:S224" si="264">SUM(O28,O93,O158)</f>
        <v>0</v>
      </c>
      <c r="P224" s="7">
        <f t="shared" si="264"/>
        <v>0</v>
      </c>
      <c r="Q224" s="7">
        <f t="shared" si="264"/>
        <v>0</v>
      </c>
      <c r="R224" s="7">
        <f t="shared" si="264"/>
        <v>0</v>
      </c>
      <c r="S224" s="7">
        <f t="shared" si="264"/>
        <v>0</v>
      </c>
      <c r="T224" s="45"/>
    </row>
    <row r="225" spans="1:20" x14ac:dyDescent="0.2">
      <c r="A225" s="15" t="s">
        <v>3</v>
      </c>
      <c r="B225" s="7">
        <f t="shared" si="204"/>
        <v>1500</v>
      </c>
      <c r="C225" s="7">
        <f t="shared" si="204"/>
        <v>0</v>
      </c>
      <c r="D225" s="7">
        <f t="shared" si="204"/>
        <v>1500</v>
      </c>
      <c r="E225" s="7">
        <f t="shared" ref="E225:I225" si="265">SUM(E29,E94,E159)</f>
        <v>0</v>
      </c>
      <c r="F225" s="7">
        <f t="shared" si="265"/>
        <v>0</v>
      </c>
      <c r="G225" s="7">
        <f t="shared" si="265"/>
        <v>1500</v>
      </c>
      <c r="H225" s="7">
        <f t="shared" si="265"/>
        <v>0</v>
      </c>
      <c r="I225" s="7">
        <f t="shared" si="265"/>
        <v>1500</v>
      </c>
      <c r="J225" s="7">
        <f t="shared" ref="J225:N225" si="266">SUM(J29,J94,J159)</f>
        <v>0</v>
      </c>
      <c r="K225" s="7">
        <f t="shared" si="266"/>
        <v>0</v>
      </c>
      <c r="L225" s="7">
        <f t="shared" si="266"/>
        <v>1500</v>
      </c>
      <c r="M225" s="7">
        <f t="shared" si="266"/>
        <v>0</v>
      </c>
      <c r="N225" s="7">
        <f t="shared" si="266"/>
        <v>1500</v>
      </c>
      <c r="O225" s="7">
        <f t="shared" ref="O225:S225" si="267">SUM(O29,O94,O159)</f>
        <v>977</v>
      </c>
      <c r="P225" s="7">
        <f t="shared" si="267"/>
        <v>0</v>
      </c>
      <c r="Q225" s="7">
        <f t="shared" si="267"/>
        <v>2477</v>
      </c>
      <c r="R225" s="7">
        <f t="shared" si="267"/>
        <v>0</v>
      </c>
      <c r="S225" s="7">
        <f t="shared" si="267"/>
        <v>2477</v>
      </c>
      <c r="T225" s="45"/>
    </row>
    <row r="226" spans="1:20" x14ac:dyDescent="0.2">
      <c r="A226" s="15" t="s">
        <v>25</v>
      </c>
      <c r="B226" s="7">
        <f t="shared" si="204"/>
        <v>0</v>
      </c>
      <c r="C226" s="7">
        <f t="shared" si="204"/>
        <v>0</v>
      </c>
      <c r="D226" s="7">
        <f t="shared" si="204"/>
        <v>0</v>
      </c>
      <c r="E226" s="7">
        <f t="shared" ref="E226:I226" si="268">SUM(E30,E95,E160)</f>
        <v>0</v>
      </c>
      <c r="F226" s="7">
        <f t="shared" si="268"/>
        <v>0</v>
      </c>
      <c r="G226" s="7">
        <f t="shared" si="268"/>
        <v>0</v>
      </c>
      <c r="H226" s="7">
        <f t="shared" si="268"/>
        <v>0</v>
      </c>
      <c r="I226" s="7">
        <f t="shared" si="268"/>
        <v>0</v>
      </c>
      <c r="J226" s="7">
        <f t="shared" ref="J226:N226" si="269">SUM(J30,J95,J160)</f>
        <v>0</v>
      </c>
      <c r="K226" s="7">
        <f t="shared" si="269"/>
        <v>0</v>
      </c>
      <c r="L226" s="7">
        <f t="shared" si="269"/>
        <v>0</v>
      </c>
      <c r="M226" s="7">
        <f t="shared" si="269"/>
        <v>0</v>
      </c>
      <c r="N226" s="7">
        <f t="shared" si="269"/>
        <v>0</v>
      </c>
      <c r="O226" s="7">
        <f t="shared" ref="O226:S226" si="270">SUM(O30,O95,O160)</f>
        <v>0</v>
      </c>
      <c r="P226" s="7">
        <f t="shared" si="270"/>
        <v>0</v>
      </c>
      <c r="Q226" s="7">
        <f t="shared" si="270"/>
        <v>0</v>
      </c>
      <c r="R226" s="7">
        <f t="shared" si="270"/>
        <v>0</v>
      </c>
      <c r="S226" s="7">
        <f t="shared" si="270"/>
        <v>0</v>
      </c>
      <c r="T226" s="45"/>
    </row>
    <row r="227" spans="1:20" x14ac:dyDescent="0.2">
      <c r="A227" s="15" t="s">
        <v>2</v>
      </c>
      <c r="B227" s="7">
        <f t="shared" si="204"/>
        <v>6000</v>
      </c>
      <c r="C227" s="7">
        <f t="shared" si="204"/>
        <v>0</v>
      </c>
      <c r="D227" s="7">
        <f t="shared" si="204"/>
        <v>6000</v>
      </c>
      <c r="E227" s="7">
        <f t="shared" ref="E227:I227" si="271">SUM(E31,E96,E161)</f>
        <v>0</v>
      </c>
      <c r="F227" s="7">
        <f t="shared" si="271"/>
        <v>0</v>
      </c>
      <c r="G227" s="7">
        <f t="shared" si="271"/>
        <v>6000</v>
      </c>
      <c r="H227" s="7">
        <f t="shared" si="271"/>
        <v>0</v>
      </c>
      <c r="I227" s="7">
        <f t="shared" si="271"/>
        <v>6000</v>
      </c>
      <c r="J227" s="7">
        <f t="shared" ref="J227:N227" si="272">SUM(J31,J96,J161)</f>
        <v>0</v>
      </c>
      <c r="K227" s="7">
        <f t="shared" si="272"/>
        <v>0</v>
      </c>
      <c r="L227" s="7">
        <f t="shared" si="272"/>
        <v>6000</v>
      </c>
      <c r="M227" s="7">
        <f t="shared" si="272"/>
        <v>0</v>
      </c>
      <c r="N227" s="7">
        <f t="shared" si="272"/>
        <v>6000</v>
      </c>
      <c r="O227" s="7">
        <f t="shared" ref="O227:S227" si="273">SUM(O31,O96,O161)</f>
        <v>16498</v>
      </c>
      <c r="P227" s="7">
        <f t="shared" si="273"/>
        <v>0</v>
      </c>
      <c r="Q227" s="7">
        <f t="shared" si="273"/>
        <v>22498</v>
      </c>
      <c r="R227" s="7">
        <f t="shared" si="273"/>
        <v>0</v>
      </c>
      <c r="S227" s="7">
        <f t="shared" si="273"/>
        <v>22498</v>
      </c>
      <c r="T227" s="45"/>
    </row>
    <row r="228" spans="1:20" x14ac:dyDescent="0.2">
      <c r="A228" s="34" t="s">
        <v>50</v>
      </c>
      <c r="B228" s="7">
        <f t="shared" si="204"/>
        <v>0</v>
      </c>
      <c r="C228" s="7">
        <f t="shared" si="204"/>
        <v>0</v>
      </c>
      <c r="D228" s="7">
        <f t="shared" si="204"/>
        <v>0</v>
      </c>
      <c r="E228" s="7">
        <f t="shared" ref="E228:I228" si="274">SUM(E32,E97,E162)</f>
        <v>0</v>
      </c>
      <c r="F228" s="7">
        <f t="shared" si="274"/>
        <v>0</v>
      </c>
      <c r="G228" s="7">
        <f t="shared" si="274"/>
        <v>0</v>
      </c>
      <c r="H228" s="7">
        <f t="shared" si="274"/>
        <v>0</v>
      </c>
      <c r="I228" s="7">
        <f t="shared" si="274"/>
        <v>0</v>
      </c>
      <c r="J228" s="7">
        <f t="shared" ref="J228:N228" si="275">SUM(J32,J97,J162)</f>
        <v>0</v>
      </c>
      <c r="K228" s="7">
        <f t="shared" si="275"/>
        <v>0</v>
      </c>
      <c r="L228" s="7">
        <f t="shared" si="275"/>
        <v>0</v>
      </c>
      <c r="M228" s="7">
        <f t="shared" si="275"/>
        <v>0</v>
      </c>
      <c r="N228" s="7">
        <f t="shared" si="275"/>
        <v>0</v>
      </c>
      <c r="O228" s="7">
        <f t="shared" ref="O228:S228" si="276">SUM(O32,O97,O162)</f>
        <v>1396</v>
      </c>
      <c r="P228" s="7">
        <f t="shared" si="276"/>
        <v>0</v>
      </c>
      <c r="Q228" s="7">
        <f t="shared" si="276"/>
        <v>1396</v>
      </c>
      <c r="R228" s="7">
        <f t="shared" si="276"/>
        <v>0</v>
      </c>
      <c r="S228" s="7">
        <f t="shared" si="276"/>
        <v>1396</v>
      </c>
      <c r="T228" s="45"/>
    </row>
    <row r="229" spans="1:20" x14ac:dyDescent="0.2">
      <c r="A229" s="23" t="s">
        <v>26</v>
      </c>
      <c r="B229" s="9">
        <f t="shared" si="204"/>
        <v>8172525</v>
      </c>
      <c r="C229" s="9">
        <f t="shared" si="204"/>
        <v>0</v>
      </c>
      <c r="D229" s="9">
        <f t="shared" si="204"/>
        <v>8172525</v>
      </c>
      <c r="E229" s="9">
        <f t="shared" ref="E229:I229" si="277">SUM(E33,E98,E163)</f>
        <v>0</v>
      </c>
      <c r="F229" s="9">
        <f t="shared" si="277"/>
        <v>0</v>
      </c>
      <c r="G229" s="9">
        <f t="shared" si="277"/>
        <v>8172525</v>
      </c>
      <c r="H229" s="9">
        <f t="shared" si="277"/>
        <v>0</v>
      </c>
      <c r="I229" s="9">
        <f t="shared" si="277"/>
        <v>8172525</v>
      </c>
      <c r="J229" s="9">
        <f t="shared" ref="J229:N229" si="278">SUM(J33,J98,J163)</f>
        <v>0</v>
      </c>
      <c r="K229" s="9">
        <f t="shared" si="278"/>
        <v>0</v>
      </c>
      <c r="L229" s="9">
        <f t="shared" si="278"/>
        <v>8172525</v>
      </c>
      <c r="M229" s="9">
        <f t="shared" si="278"/>
        <v>0</v>
      </c>
      <c r="N229" s="9">
        <f t="shared" si="278"/>
        <v>8172525</v>
      </c>
      <c r="O229" s="9">
        <f t="shared" ref="O229:S229" si="279">SUM(O33,O98,O163)</f>
        <v>4410773</v>
      </c>
      <c r="P229" s="9">
        <f t="shared" si="279"/>
        <v>0</v>
      </c>
      <c r="Q229" s="9">
        <f t="shared" si="279"/>
        <v>12583298</v>
      </c>
      <c r="R229" s="9">
        <f t="shared" si="279"/>
        <v>0</v>
      </c>
      <c r="S229" s="9">
        <f t="shared" si="279"/>
        <v>12583298</v>
      </c>
      <c r="T229" s="45"/>
    </row>
    <row r="230" spans="1:20" x14ac:dyDescent="0.2">
      <c r="A230" s="2" t="s">
        <v>27</v>
      </c>
      <c r="B230" s="7">
        <f t="shared" si="204"/>
        <v>0</v>
      </c>
      <c r="C230" s="7">
        <f t="shared" si="204"/>
        <v>0</v>
      </c>
      <c r="D230" s="7">
        <f t="shared" si="204"/>
        <v>0</v>
      </c>
      <c r="E230" s="7">
        <f t="shared" ref="E230:I230" si="280">SUM(E34,E99,E164)</f>
        <v>0</v>
      </c>
      <c r="F230" s="7">
        <f t="shared" si="280"/>
        <v>0</v>
      </c>
      <c r="G230" s="7">
        <f t="shared" si="280"/>
        <v>0</v>
      </c>
      <c r="H230" s="7">
        <f t="shared" si="280"/>
        <v>0</v>
      </c>
      <c r="I230" s="7">
        <f t="shared" si="280"/>
        <v>0</v>
      </c>
      <c r="J230" s="7">
        <f t="shared" ref="J230:N230" si="281">SUM(J34,J99,J164)</f>
        <v>0</v>
      </c>
      <c r="K230" s="7">
        <f t="shared" si="281"/>
        <v>0</v>
      </c>
      <c r="L230" s="7">
        <f t="shared" si="281"/>
        <v>0</v>
      </c>
      <c r="M230" s="7">
        <f t="shared" si="281"/>
        <v>0</v>
      </c>
      <c r="N230" s="7">
        <f t="shared" si="281"/>
        <v>0</v>
      </c>
      <c r="O230" s="7">
        <f t="shared" ref="O230:S230" si="282">SUM(O34,O99,O164)</f>
        <v>45</v>
      </c>
      <c r="P230" s="7">
        <f t="shared" si="282"/>
        <v>0</v>
      </c>
      <c r="Q230" s="7">
        <f t="shared" si="282"/>
        <v>45</v>
      </c>
      <c r="R230" s="7">
        <f t="shared" si="282"/>
        <v>0</v>
      </c>
      <c r="S230" s="7">
        <f t="shared" si="282"/>
        <v>45</v>
      </c>
      <c r="T230" s="45"/>
    </row>
    <row r="231" spans="1:20" x14ac:dyDescent="0.2">
      <c r="A231" s="2" t="s">
        <v>1</v>
      </c>
      <c r="B231" s="7">
        <f t="shared" si="204"/>
        <v>81204</v>
      </c>
      <c r="C231" s="7">
        <f t="shared" si="204"/>
        <v>730</v>
      </c>
      <c r="D231" s="7">
        <f t="shared" si="204"/>
        <v>81934</v>
      </c>
      <c r="E231" s="7">
        <f t="shared" ref="E231:I231" si="283">SUM(E35,E100,E165)</f>
        <v>0</v>
      </c>
      <c r="F231" s="7">
        <f t="shared" si="283"/>
        <v>0</v>
      </c>
      <c r="G231" s="7">
        <f t="shared" si="283"/>
        <v>81204</v>
      </c>
      <c r="H231" s="7">
        <f t="shared" si="283"/>
        <v>730</v>
      </c>
      <c r="I231" s="7">
        <f t="shared" si="283"/>
        <v>81934</v>
      </c>
      <c r="J231" s="7">
        <f t="shared" ref="J231:N231" si="284">SUM(J35,J100,J165)</f>
        <v>0</v>
      </c>
      <c r="K231" s="7">
        <f t="shared" si="284"/>
        <v>0</v>
      </c>
      <c r="L231" s="7">
        <f t="shared" si="284"/>
        <v>81204</v>
      </c>
      <c r="M231" s="7">
        <f t="shared" si="284"/>
        <v>730</v>
      </c>
      <c r="N231" s="7">
        <f t="shared" si="284"/>
        <v>81934</v>
      </c>
      <c r="O231" s="7">
        <f t="shared" ref="O231:S231" si="285">SUM(O35,O100,O165)</f>
        <v>114479</v>
      </c>
      <c r="P231" s="7">
        <f t="shared" si="285"/>
        <v>-730</v>
      </c>
      <c r="Q231" s="7">
        <f t="shared" si="285"/>
        <v>195683</v>
      </c>
      <c r="R231" s="7">
        <f t="shared" si="285"/>
        <v>0</v>
      </c>
      <c r="S231" s="7">
        <f t="shared" si="285"/>
        <v>195683</v>
      </c>
      <c r="T231" s="45"/>
    </row>
    <row r="232" spans="1:20" x14ac:dyDescent="0.2">
      <c r="A232" s="2" t="s">
        <v>28</v>
      </c>
      <c r="B232" s="7">
        <f t="shared" si="204"/>
        <v>25410</v>
      </c>
      <c r="C232" s="7">
        <f t="shared" si="204"/>
        <v>0</v>
      </c>
      <c r="D232" s="7">
        <f t="shared" si="204"/>
        <v>25410</v>
      </c>
      <c r="E232" s="7">
        <f t="shared" ref="E232:I232" si="286">SUM(E36,E101,E166)</f>
        <v>0</v>
      </c>
      <c r="F232" s="7">
        <f t="shared" si="286"/>
        <v>0</v>
      </c>
      <c r="G232" s="7">
        <f t="shared" si="286"/>
        <v>25410</v>
      </c>
      <c r="H232" s="7">
        <f t="shared" si="286"/>
        <v>0</v>
      </c>
      <c r="I232" s="7">
        <f t="shared" si="286"/>
        <v>25410</v>
      </c>
      <c r="J232" s="7">
        <f t="shared" ref="J232:N232" si="287">SUM(J36,J101,J166)</f>
        <v>6000</v>
      </c>
      <c r="K232" s="7">
        <f t="shared" si="287"/>
        <v>0</v>
      </c>
      <c r="L232" s="7">
        <f t="shared" si="287"/>
        <v>31410</v>
      </c>
      <c r="M232" s="7">
        <f t="shared" si="287"/>
        <v>0</v>
      </c>
      <c r="N232" s="7">
        <f t="shared" si="287"/>
        <v>31410</v>
      </c>
      <c r="O232" s="7">
        <f t="shared" ref="O232:S232" si="288">SUM(O36,O101,O166)</f>
        <v>823</v>
      </c>
      <c r="P232" s="7">
        <f t="shared" si="288"/>
        <v>0</v>
      </c>
      <c r="Q232" s="7">
        <f t="shared" si="288"/>
        <v>32233</v>
      </c>
      <c r="R232" s="7">
        <f t="shared" si="288"/>
        <v>0</v>
      </c>
      <c r="S232" s="7">
        <f t="shared" si="288"/>
        <v>32233</v>
      </c>
      <c r="T232" s="45"/>
    </row>
    <row r="233" spans="1:20" x14ac:dyDescent="0.2">
      <c r="A233" s="2" t="s">
        <v>29</v>
      </c>
      <c r="B233" s="7">
        <f t="shared" si="204"/>
        <v>280048</v>
      </c>
      <c r="C233" s="7">
        <f t="shared" si="204"/>
        <v>0</v>
      </c>
      <c r="D233" s="7">
        <f t="shared" si="204"/>
        <v>280048</v>
      </c>
      <c r="E233" s="7">
        <f t="shared" ref="E233:I233" si="289">SUM(E37,E102,E167)</f>
        <v>0</v>
      </c>
      <c r="F233" s="7">
        <f t="shared" si="289"/>
        <v>0</v>
      </c>
      <c r="G233" s="7">
        <f t="shared" si="289"/>
        <v>280048</v>
      </c>
      <c r="H233" s="7">
        <f t="shared" si="289"/>
        <v>0</v>
      </c>
      <c r="I233" s="7">
        <f t="shared" si="289"/>
        <v>280048</v>
      </c>
      <c r="J233" s="7">
        <f t="shared" ref="J233:N233" si="290">SUM(J37,J102,J167)</f>
        <v>0</v>
      </c>
      <c r="K233" s="7">
        <f t="shared" si="290"/>
        <v>0</v>
      </c>
      <c r="L233" s="7">
        <f t="shared" si="290"/>
        <v>280048</v>
      </c>
      <c r="M233" s="7">
        <f t="shared" si="290"/>
        <v>0</v>
      </c>
      <c r="N233" s="7">
        <f t="shared" si="290"/>
        <v>280048</v>
      </c>
      <c r="O233" s="7">
        <f t="shared" ref="O233:S233" si="291">SUM(O37,O102,O167)</f>
        <v>-19834</v>
      </c>
      <c r="P233" s="7">
        <f t="shared" si="291"/>
        <v>0</v>
      </c>
      <c r="Q233" s="7">
        <f t="shared" si="291"/>
        <v>260214</v>
      </c>
      <c r="R233" s="7">
        <f t="shared" si="291"/>
        <v>0</v>
      </c>
      <c r="S233" s="7">
        <f t="shared" si="291"/>
        <v>260214</v>
      </c>
      <c r="T233" s="45"/>
    </row>
    <row r="234" spans="1:20" x14ac:dyDescent="0.2">
      <c r="A234" s="30" t="s">
        <v>48</v>
      </c>
      <c r="B234" s="31"/>
      <c r="C234" s="31"/>
      <c r="D234" s="32">
        <f>SUM(B234:C234)</f>
        <v>0</v>
      </c>
      <c r="E234" s="32">
        <f t="shared" ref="E234:I234" si="292">SUM(C234:D234)</f>
        <v>0</v>
      </c>
      <c r="F234" s="32">
        <f t="shared" si="292"/>
        <v>0</v>
      </c>
      <c r="G234" s="32">
        <f t="shared" si="292"/>
        <v>0</v>
      </c>
      <c r="H234" s="32">
        <f t="shared" si="292"/>
        <v>0</v>
      </c>
      <c r="I234" s="32">
        <f t="shared" si="292"/>
        <v>0</v>
      </c>
      <c r="J234" s="32">
        <f t="shared" ref="J234" si="293">SUM(H234:I234)</f>
        <v>0</v>
      </c>
      <c r="K234" s="32">
        <f t="shared" ref="K234" si="294">SUM(I234:J234)</f>
        <v>0</v>
      </c>
      <c r="L234" s="32">
        <f t="shared" ref="L234" si="295">SUM(J234:K234)</f>
        <v>0</v>
      </c>
      <c r="M234" s="32">
        <f t="shared" ref="M234" si="296">SUM(K234:L234)</f>
        <v>0</v>
      </c>
      <c r="N234" s="32">
        <f t="shared" ref="N234" si="297">SUM(L234:M234)</f>
        <v>0</v>
      </c>
      <c r="O234" s="32">
        <f t="shared" ref="O234" si="298">SUM(M234:N234)</f>
        <v>0</v>
      </c>
      <c r="P234" s="32">
        <f t="shared" ref="P234" si="299">SUM(N234:O234)</f>
        <v>0</v>
      </c>
      <c r="Q234" s="32">
        <f t="shared" ref="Q234" si="300">SUM(O234:P234)</f>
        <v>0</v>
      </c>
      <c r="R234" s="32">
        <f t="shared" ref="R234" si="301">SUM(P234:Q234)</f>
        <v>0</v>
      </c>
      <c r="S234" s="32">
        <f t="shared" ref="S234" si="302">SUM(Q234:R234)</f>
        <v>0</v>
      </c>
      <c r="T234" s="45"/>
    </row>
    <row r="235" spans="1:20" x14ac:dyDescent="0.2">
      <c r="A235" s="2" t="s">
        <v>30</v>
      </c>
      <c r="B235" s="7">
        <f t="shared" ref="B235:D242" si="303">SUM(B39,B104,B169)</f>
        <v>70214</v>
      </c>
      <c r="C235" s="7">
        <f t="shared" si="303"/>
        <v>126728</v>
      </c>
      <c r="D235" s="7">
        <f t="shared" si="303"/>
        <v>196942</v>
      </c>
      <c r="E235" s="7">
        <f t="shared" ref="E235:I235" si="304">SUM(E39,E104,E169)</f>
        <v>0</v>
      </c>
      <c r="F235" s="7">
        <f t="shared" si="304"/>
        <v>0</v>
      </c>
      <c r="G235" s="7">
        <f t="shared" si="304"/>
        <v>70214</v>
      </c>
      <c r="H235" s="7">
        <f t="shared" si="304"/>
        <v>126728</v>
      </c>
      <c r="I235" s="7">
        <f t="shared" si="304"/>
        <v>196942</v>
      </c>
      <c r="J235" s="7">
        <f t="shared" ref="J235:N235" si="305">SUM(J39,J104,J169)</f>
        <v>0</v>
      </c>
      <c r="K235" s="7">
        <f t="shared" si="305"/>
        <v>0</v>
      </c>
      <c r="L235" s="7">
        <f t="shared" si="305"/>
        <v>70214</v>
      </c>
      <c r="M235" s="7">
        <f t="shared" si="305"/>
        <v>126728</v>
      </c>
      <c r="N235" s="7">
        <f t="shared" si="305"/>
        <v>196942</v>
      </c>
      <c r="O235" s="7">
        <f t="shared" ref="O235:S235" si="306">SUM(O39,O104,O169)</f>
        <v>113096</v>
      </c>
      <c r="P235" s="7">
        <f t="shared" si="306"/>
        <v>-126728</v>
      </c>
      <c r="Q235" s="7">
        <f t="shared" si="306"/>
        <v>183310</v>
      </c>
      <c r="R235" s="7">
        <f t="shared" si="306"/>
        <v>0</v>
      </c>
      <c r="S235" s="7">
        <f t="shared" si="306"/>
        <v>183310</v>
      </c>
      <c r="T235" s="45"/>
    </row>
    <row r="236" spans="1:20" x14ac:dyDescent="0.2">
      <c r="A236" s="24" t="s">
        <v>31</v>
      </c>
      <c r="B236" s="7">
        <f t="shared" si="303"/>
        <v>2641026</v>
      </c>
      <c r="C236" s="7">
        <f t="shared" si="303"/>
        <v>37</v>
      </c>
      <c r="D236" s="7">
        <f t="shared" si="303"/>
        <v>2641063</v>
      </c>
      <c r="E236" s="7">
        <f t="shared" ref="E236:I236" si="307">SUM(E40,E105,E170)</f>
        <v>0</v>
      </c>
      <c r="F236" s="7">
        <f t="shared" si="307"/>
        <v>0</v>
      </c>
      <c r="G236" s="7">
        <f t="shared" si="307"/>
        <v>2641026</v>
      </c>
      <c r="H236" s="7">
        <f t="shared" si="307"/>
        <v>37</v>
      </c>
      <c r="I236" s="7">
        <f t="shared" si="307"/>
        <v>2641063</v>
      </c>
      <c r="J236" s="7">
        <f t="shared" ref="J236:N236" si="308">SUM(J40,J105,J170)</f>
        <v>0</v>
      </c>
      <c r="K236" s="7">
        <f t="shared" si="308"/>
        <v>0</v>
      </c>
      <c r="L236" s="7">
        <f t="shared" si="308"/>
        <v>2641026</v>
      </c>
      <c r="M236" s="7">
        <f t="shared" si="308"/>
        <v>37</v>
      </c>
      <c r="N236" s="7">
        <f t="shared" si="308"/>
        <v>2641063</v>
      </c>
      <c r="O236" s="7">
        <f t="shared" ref="O236:S236" si="309">SUM(O40,O105,O170)</f>
        <v>-2360141</v>
      </c>
      <c r="P236" s="7">
        <f t="shared" si="309"/>
        <v>-37</v>
      </c>
      <c r="Q236" s="7">
        <f t="shared" si="309"/>
        <v>280885</v>
      </c>
      <c r="R236" s="7">
        <f t="shared" si="309"/>
        <v>0</v>
      </c>
      <c r="S236" s="7">
        <f t="shared" si="309"/>
        <v>280885</v>
      </c>
      <c r="T236" s="45"/>
    </row>
    <row r="237" spans="1:20" x14ac:dyDescent="0.2">
      <c r="A237" s="33" t="s">
        <v>105</v>
      </c>
      <c r="B237" s="31">
        <f t="shared" si="303"/>
        <v>2529978</v>
      </c>
      <c r="C237" s="31">
        <f t="shared" si="303"/>
        <v>0</v>
      </c>
      <c r="D237" s="31">
        <f t="shared" si="303"/>
        <v>2529978</v>
      </c>
      <c r="E237" s="31">
        <f t="shared" ref="E237:I237" si="310">SUM(E41,E106,E171)</f>
        <v>0</v>
      </c>
      <c r="F237" s="31">
        <f t="shared" si="310"/>
        <v>0</v>
      </c>
      <c r="G237" s="31">
        <f t="shared" si="310"/>
        <v>2529978</v>
      </c>
      <c r="H237" s="31">
        <f t="shared" si="310"/>
        <v>0</v>
      </c>
      <c r="I237" s="31">
        <f t="shared" si="310"/>
        <v>2529978</v>
      </c>
      <c r="J237" s="31">
        <f t="shared" ref="J237:N237" si="311">SUM(J41,J106,J171)</f>
        <v>0</v>
      </c>
      <c r="K237" s="31">
        <f t="shared" si="311"/>
        <v>0</v>
      </c>
      <c r="L237" s="31">
        <f t="shared" si="311"/>
        <v>2529978</v>
      </c>
      <c r="M237" s="31">
        <f t="shared" si="311"/>
        <v>0</v>
      </c>
      <c r="N237" s="31">
        <f t="shared" si="311"/>
        <v>2529978</v>
      </c>
      <c r="O237" s="31">
        <f t="shared" ref="O237:S237" si="312">SUM(O41,O106,O171)</f>
        <v>-2419366</v>
      </c>
      <c r="P237" s="31">
        <f t="shared" si="312"/>
        <v>0</v>
      </c>
      <c r="Q237" s="31">
        <f t="shared" si="312"/>
        <v>110612</v>
      </c>
      <c r="R237" s="31">
        <f t="shared" si="312"/>
        <v>0</v>
      </c>
      <c r="S237" s="31">
        <f t="shared" si="312"/>
        <v>110612</v>
      </c>
      <c r="T237" s="45"/>
    </row>
    <row r="238" spans="1:20" x14ac:dyDescent="0.2">
      <c r="A238" s="24" t="s">
        <v>32</v>
      </c>
      <c r="B238" s="7">
        <f t="shared" si="303"/>
        <v>636913</v>
      </c>
      <c r="C238" s="7">
        <f t="shared" si="303"/>
        <v>0</v>
      </c>
      <c r="D238" s="7">
        <f t="shared" si="303"/>
        <v>636913</v>
      </c>
      <c r="E238" s="7">
        <f t="shared" ref="E238:I238" si="313">SUM(E42,E107,E172)</f>
        <v>0</v>
      </c>
      <c r="F238" s="7">
        <f t="shared" si="313"/>
        <v>0</v>
      </c>
      <c r="G238" s="7">
        <f t="shared" si="313"/>
        <v>636913</v>
      </c>
      <c r="H238" s="7">
        <f t="shared" si="313"/>
        <v>0</v>
      </c>
      <c r="I238" s="7">
        <f t="shared" si="313"/>
        <v>636913</v>
      </c>
      <c r="J238" s="7">
        <f t="shared" ref="J238:N238" si="314">SUM(J42,J107,J172)</f>
        <v>2845</v>
      </c>
      <c r="K238" s="7">
        <f t="shared" si="314"/>
        <v>0</v>
      </c>
      <c r="L238" s="7">
        <f t="shared" si="314"/>
        <v>639758</v>
      </c>
      <c r="M238" s="7">
        <f t="shared" si="314"/>
        <v>0</v>
      </c>
      <c r="N238" s="7">
        <f t="shared" si="314"/>
        <v>639758</v>
      </c>
      <c r="O238" s="7">
        <f t="shared" ref="O238:S238" si="315">SUM(O42,O107,O172)</f>
        <v>-432404</v>
      </c>
      <c r="P238" s="7">
        <f t="shared" si="315"/>
        <v>0</v>
      </c>
      <c r="Q238" s="7">
        <f t="shared" si="315"/>
        <v>207354</v>
      </c>
      <c r="R238" s="7">
        <f t="shared" si="315"/>
        <v>0</v>
      </c>
      <c r="S238" s="7">
        <f t="shared" si="315"/>
        <v>207354</v>
      </c>
      <c r="T238" s="45"/>
    </row>
    <row r="239" spans="1:20" x14ac:dyDescent="0.2">
      <c r="A239" s="33" t="s">
        <v>107</v>
      </c>
      <c r="B239" s="31">
        <f t="shared" si="303"/>
        <v>433847</v>
      </c>
      <c r="C239" s="31">
        <f t="shared" si="303"/>
        <v>0</v>
      </c>
      <c r="D239" s="31">
        <f t="shared" si="303"/>
        <v>433847</v>
      </c>
      <c r="E239" s="31">
        <f t="shared" ref="E239:I239" si="316">SUM(E43,E108,E173)</f>
        <v>0</v>
      </c>
      <c r="F239" s="31">
        <f t="shared" si="316"/>
        <v>0</v>
      </c>
      <c r="G239" s="31">
        <f t="shared" si="316"/>
        <v>433847</v>
      </c>
      <c r="H239" s="31">
        <f t="shared" si="316"/>
        <v>0</v>
      </c>
      <c r="I239" s="31">
        <f t="shared" si="316"/>
        <v>433847</v>
      </c>
      <c r="J239" s="31">
        <f t="shared" ref="J239:N239" si="317">SUM(J43,J108,J173)</f>
        <v>0</v>
      </c>
      <c r="K239" s="31">
        <f t="shared" si="317"/>
        <v>0</v>
      </c>
      <c r="L239" s="31">
        <f t="shared" si="317"/>
        <v>433847</v>
      </c>
      <c r="M239" s="31">
        <f t="shared" si="317"/>
        <v>0</v>
      </c>
      <c r="N239" s="31">
        <f t="shared" si="317"/>
        <v>433847</v>
      </c>
      <c r="O239" s="31">
        <f t="shared" ref="O239:S239" si="318">SUM(O43,O108,O173)</f>
        <v>-169142</v>
      </c>
      <c r="P239" s="31">
        <f t="shared" si="318"/>
        <v>0</v>
      </c>
      <c r="Q239" s="31">
        <f t="shared" si="318"/>
        <v>264705</v>
      </c>
      <c r="R239" s="31">
        <f t="shared" si="318"/>
        <v>0</v>
      </c>
      <c r="S239" s="31">
        <f t="shared" si="318"/>
        <v>264705</v>
      </c>
      <c r="T239" s="45"/>
    </row>
    <row r="240" spans="1:20" x14ac:dyDescent="0.2">
      <c r="A240" s="24" t="s">
        <v>0</v>
      </c>
      <c r="B240" s="7">
        <f t="shared" si="303"/>
        <v>61</v>
      </c>
      <c r="C240" s="7">
        <f t="shared" si="303"/>
        <v>0</v>
      </c>
      <c r="D240" s="7">
        <f t="shared" si="303"/>
        <v>61</v>
      </c>
      <c r="E240" s="7">
        <f t="shared" ref="E240:I240" si="319">SUM(E44,E109,E174)</f>
        <v>0</v>
      </c>
      <c r="F240" s="7">
        <f t="shared" si="319"/>
        <v>0</v>
      </c>
      <c r="G240" s="7">
        <f t="shared" si="319"/>
        <v>61</v>
      </c>
      <c r="H240" s="7">
        <f t="shared" si="319"/>
        <v>0</v>
      </c>
      <c r="I240" s="7">
        <f t="shared" si="319"/>
        <v>61</v>
      </c>
      <c r="J240" s="7">
        <f t="shared" ref="J240:N240" si="320">SUM(J44,J109,J174)</f>
        <v>0</v>
      </c>
      <c r="K240" s="7">
        <f t="shared" si="320"/>
        <v>0</v>
      </c>
      <c r="L240" s="7">
        <f t="shared" si="320"/>
        <v>61</v>
      </c>
      <c r="M240" s="7">
        <f t="shared" si="320"/>
        <v>0</v>
      </c>
      <c r="N240" s="7">
        <f t="shared" si="320"/>
        <v>61</v>
      </c>
      <c r="O240" s="7">
        <f t="shared" ref="O240:S240" si="321">SUM(O44,O109,O174)</f>
        <v>67753</v>
      </c>
      <c r="P240" s="7">
        <f t="shared" si="321"/>
        <v>0</v>
      </c>
      <c r="Q240" s="7">
        <f t="shared" si="321"/>
        <v>67814</v>
      </c>
      <c r="R240" s="7">
        <f t="shared" si="321"/>
        <v>0</v>
      </c>
      <c r="S240" s="7">
        <f t="shared" si="321"/>
        <v>67814</v>
      </c>
      <c r="T240" s="45"/>
    </row>
    <row r="241" spans="1:20" x14ac:dyDescent="0.2">
      <c r="A241" s="24" t="s">
        <v>33</v>
      </c>
      <c r="B241" s="7">
        <f t="shared" si="303"/>
        <v>0</v>
      </c>
      <c r="C241" s="7">
        <f t="shared" si="303"/>
        <v>0</v>
      </c>
      <c r="D241" s="7">
        <f t="shared" si="303"/>
        <v>0</v>
      </c>
      <c r="E241" s="7">
        <f t="shared" ref="E241:I242" si="322">SUM(E45,E110,E175)</f>
        <v>0</v>
      </c>
      <c r="F241" s="7">
        <f t="shared" si="322"/>
        <v>0</v>
      </c>
      <c r="G241" s="7">
        <f t="shared" si="322"/>
        <v>0</v>
      </c>
      <c r="H241" s="7">
        <f t="shared" si="322"/>
        <v>0</v>
      </c>
      <c r="I241" s="7">
        <f t="shared" si="322"/>
        <v>0</v>
      </c>
      <c r="J241" s="7">
        <f t="shared" ref="J241:N242" si="323">SUM(J45,J110,J175)</f>
        <v>0</v>
      </c>
      <c r="K241" s="7">
        <f t="shared" si="323"/>
        <v>0</v>
      </c>
      <c r="L241" s="7">
        <f t="shared" si="323"/>
        <v>0</v>
      </c>
      <c r="M241" s="7">
        <f t="shared" si="323"/>
        <v>0</v>
      </c>
      <c r="N241" s="7">
        <f t="shared" si="323"/>
        <v>0</v>
      </c>
      <c r="O241" s="7">
        <f t="shared" ref="O241:S241" si="324">SUM(O45,O110,O175)</f>
        <v>2005</v>
      </c>
      <c r="P241" s="7">
        <f t="shared" si="324"/>
        <v>0</v>
      </c>
      <c r="Q241" s="7">
        <f t="shared" si="324"/>
        <v>2005</v>
      </c>
      <c r="R241" s="7">
        <f t="shared" si="324"/>
        <v>0</v>
      </c>
      <c r="S241" s="7">
        <f t="shared" si="324"/>
        <v>2005</v>
      </c>
      <c r="T241" s="45"/>
    </row>
    <row r="242" spans="1:20" x14ac:dyDescent="0.2">
      <c r="A242" s="24" t="str">
        <f>+A46</f>
        <v>Biztosító által fizetett kártérítések</v>
      </c>
      <c r="B242" s="7">
        <f t="shared" si="303"/>
        <v>0</v>
      </c>
      <c r="C242" s="7">
        <f t="shared" si="303"/>
        <v>0</v>
      </c>
      <c r="D242" s="7">
        <f t="shared" si="303"/>
        <v>0</v>
      </c>
      <c r="E242" s="7">
        <f t="shared" si="322"/>
        <v>0</v>
      </c>
      <c r="F242" s="7">
        <f t="shared" si="322"/>
        <v>0</v>
      </c>
      <c r="G242" s="7">
        <f t="shared" si="322"/>
        <v>0</v>
      </c>
      <c r="H242" s="7">
        <f t="shared" si="322"/>
        <v>0</v>
      </c>
      <c r="I242" s="7">
        <f t="shared" si="322"/>
        <v>0</v>
      </c>
      <c r="J242" s="7">
        <f t="shared" si="323"/>
        <v>0</v>
      </c>
      <c r="K242" s="7">
        <f t="shared" si="323"/>
        <v>0</v>
      </c>
      <c r="L242" s="7">
        <f t="shared" si="323"/>
        <v>0</v>
      </c>
      <c r="M242" s="7">
        <f t="shared" si="323"/>
        <v>0</v>
      </c>
      <c r="N242" s="7">
        <f t="shared" si="323"/>
        <v>0</v>
      </c>
      <c r="O242" s="7">
        <f t="shared" ref="O242:S242" si="325">SUM(O46,O111,O176)</f>
        <v>1346</v>
      </c>
      <c r="P242" s="7">
        <f t="shared" si="325"/>
        <v>0</v>
      </c>
      <c r="Q242" s="7">
        <f t="shared" si="325"/>
        <v>1346</v>
      </c>
      <c r="R242" s="7">
        <f t="shared" si="325"/>
        <v>0</v>
      </c>
      <c r="S242" s="7">
        <f t="shared" si="325"/>
        <v>1346</v>
      </c>
      <c r="T242" s="45"/>
    </row>
    <row r="243" spans="1:20" x14ac:dyDescent="0.2">
      <c r="A243" s="24" t="s">
        <v>34</v>
      </c>
      <c r="B243" s="7">
        <f t="shared" ref="B243:R243" si="326">SUM(B47,B112,B177)</f>
        <v>0</v>
      </c>
      <c r="C243" s="7">
        <f t="shared" si="326"/>
        <v>0</v>
      </c>
      <c r="D243" s="7">
        <f t="shared" si="326"/>
        <v>0</v>
      </c>
      <c r="E243" s="7">
        <f t="shared" si="326"/>
        <v>0</v>
      </c>
      <c r="F243" s="7">
        <f t="shared" si="326"/>
        <v>0</v>
      </c>
      <c r="G243" s="7">
        <f t="shared" si="326"/>
        <v>0</v>
      </c>
      <c r="H243" s="7">
        <f t="shared" si="326"/>
        <v>0</v>
      </c>
      <c r="I243" s="7">
        <f t="shared" si="326"/>
        <v>0</v>
      </c>
      <c r="J243" s="7">
        <f t="shared" si="326"/>
        <v>0</v>
      </c>
      <c r="K243" s="7">
        <f t="shared" si="326"/>
        <v>0</v>
      </c>
      <c r="L243" s="7">
        <f t="shared" si="326"/>
        <v>0</v>
      </c>
      <c r="M243" s="7">
        <f t="shared" si="326"/>
        <v>0</v>
      </c>
      <c r="N243" s="7">
        <f t="shared" si="326"/>
        <v>0</v>
      </c>
      <c r="O243" s="7">
        <f t="shared" si="326"/>
        <v>25241</v>
      </c>
      <c r="P243" s="7">
        <f t="shared" si="326"/>
        <v>0</v>
      </c>
      <c r="Q243" s="7">
        <f t="shared" si="326"/>
        <v>25241</v>
      </c>
      <c r="R243" s="7">
        <f t="shared" si="326"/>
        <v>0</v>
      </c>
      <c r="S243" s="7">
        <f>SUM(S47,S112,S177)</f>
        <v>25241</v>
      </c>
      <c r="T243" s="45"/>
    </row>
    <row r="244" spans="1:20" x14ac:dyDescent="0.2">
      <c r="A244" s="25" t="s">
        <v>35</v>
      </c>
      <c r="B244" s="9">
        <f t="shared" ref="B244:D261" si="327">SUM(B48,B113,B178)</f>
        <v>3734876</v>
      </c>
      <c r="C244" s="9">
        <f t="shared" si="327"/>
        <v>127495</v>
      </c>
      <c r="D244" s="9">
        <f t="shared" si="327"/>
        <v>3862371</v>
      </c>
      <c r="E244" s="9">
        <f t="shared" ref="E244:I244" si="328">SUM(E48,E113,E178)</f>
        <v>0</v>
      </c>
      <c r="F244" s="9">
        <f t="shared" si="328"/>
        <v>0</v>
      </c>
      <c r="G244" s="9">
        <f t="shared" si="328"/>
        <v>3734876</v>
      </c>
      <c r="H244" s="9">
        <f t="shared" si="328"/>
        <v>127495</v>
      </c>
      <c r="I244" s="9">
        <f t="shared" si="328"/>
        <v>3862371</v>
      </c>
      <c r="J244" s="9">
        <f t="shared" ref="J244:N244" si="329">SUM(J48,J113,J178)</f>
        <v>8845</v>
      </c>
      <c r="K244" s="9">
        <f t="shared" si="329"/>
        <v>0</v>
      </c>
      <c r="L244" s="9">
        <f t="shared" si="329"/>
        <v>3743721</v>
      </c>
      <c r="M244" s="9">
        <f t="shared" si="329"/>
        <v>127495</v>
      </c>
      <c r="N244" s="9">
        <f t="shared" si="329"/>
        <v>3871216</v>
      </c>
      <c r="O244" s="9">
        <f t="shared" ref="O244:R244" si="330">SUM(O48,O113,O178)</f>
        <v>-2487591</v>
      </c>
      <c r="P244" s="9">
        <f t="shared" si="330"/>
        <v>-127495</v>
      </c>
      <c r="Q244" s="9">
        <f t="shared" si="330"/>
        <v>1256130</v>
      </c>
      <c r="R244" s="9">
        <f t="shared" si="330"/>
        <v>0</v>
      </c>
      <c r="S244" s="9">
        <f>SUM(S48,S113,S178)</f>
        <v>1256130</v>
      </c>
      <c r="T244" s="45"/>
    </row>
    <row r="245" spans="1:20" x14ac:dyDescent="0.2">
      <c r="A245" s="19" t="s">
        <v>36</v>
      </c>
      <c r="B245" s="7">
        <f t="shared" si="327"/>
        <v>0</v>
      </c>
      <c r="C245" s="7">
        <f t="shared" si="327"/>
        <v>0</v>
      </c>
      <c r="D245" s="7">
        <f t="shared" si="327"/>
        <v>0</v>
      </c>
      <c r="E245" s="7">
        <f t="shared" ref="E245:I245" si="331">SUM(E49,E114,E179)</f>
        <v>0</v>
      </c>
      <c r="F245" s="7">
        <f t="shared" si="331"/>
        <v>0</v>
      </c>
      <c r="G245" s="7">
        <f t="shared" si="331"/>
        <v>0</v>
      </c>
      <c r="H245" s="7">
        <f t="shared" si="331"/>
        <v>0</v>
      </c>
      <c r="I245" s="7">
        <f t="shared" si="331"/>
        <v>0</v>
      </c>
      <c r="J245" s="7">
        <f t="shared" ref="J245:N245" si="332">SUM(J49,J114,J179)</f>
        <v>0</v>
      </c>
      <c r="K245" s="7">
        <f t="shared" si="332"/>
        <v>0</v>
      </c>
      <c r="L245" s="7">
        <f t="shared" si="332"/>
        <v>0</v>
      </c>
      <c r="M245" s="7">
        <f t="shared" si="332"/>
        <v>0</v>
      </c>
      <c r="N245" s="7">
        <f t="shared" si="332"/>
        <v>0</v>
      </c>
      <c r="O245" s="7">
        <f t="shared" ref="O245:S245" si="333">SUM(O49,O114,O179)</f>
        <v>13</v>
      </c>
      <c r="P245" s="7">
        <f t="shared" si="333"/>
        <v>0</v>
      </c>
      <c r="Q245" s="7">
        <f t="shared" si="333"/>
        <v>13</v>
      </c>
      <c r="R245" s="7">
        <f t="shared" si="333"/>
        <v>0</v>
      </c>
      <c r="S245" s="7">
        <f t="shared" si="333"/>
        <v>13</v>
      </c>
      <c r="T245" s="45"/>
    </row>
    <row r="246" spans="1:20" x14ac:dyDescent="0.2">
      <c r="A246" s="15" t="s">
        <v>37</v>
      </c>
      <c r="B246" s="8">
        <f t="shared" si="327"/>
        <v>10191088</v>
      </c>
      <c r="C246" s="8">
        <f t="shared" si="327"/>
        <v>0</v>
      </c>
      <c r="D246" s="8">
        <f t="shared" si="327"/>
        <v>10191088</v>
      </c>
      <c r="E246" s="8">
        <f t="shared" ref="E246:I246" si="334">SUM(E50,E115,E180)</f>
        <v>0</v>
      </c>
      <c r="F246" s="8">
        <f t="shared" si="334"/>
        <v>0</v>
      </c>
      <c r="G246" s="8">
        <f t="shared" si="334"/>
        <v>10191088</v>
      </c>
      <c r="H246" s="8">
        <f t="shared" si="334"/>
        <v>0</v>
      </c>
      <c r="I246" s="8">
        <f t="shared" si="334"/>
        <v>10191088</v>
      </c>
      <c r="J246" s="8">
        <f t="shared" ref="J246:N246" si="335">SUM(J50,J115,J180)</f>
        <v>0</v>
      </c>
      <c r="K246" s="8">
        <f t="shared" si="335"/>
        <v>0</v>
      </c>
      <c r="L246" s="8">
        <f t="shared" si="335"/>
        <v>10191088</v>
      </c>
      <c r="M246" s="8">
        <f t="shared" si="335"/>
        <v>0</v>
      </c>
      <c r="N246" s="8">
        <f t="shared" si="335"/>
        <v>10191088</v>
      </c>
      <c r="O246" s="8">
        <f t="shared" ref="O246:S246" si="336">SUM(O50,O115,O180)</f>
        <v>-9726013</v>
      </c>
      <c r="P246" s="8">
        <f t="shared" si="336"/>
        <v>0</v>
      </c>
      <c r="Q246" s="8">
        <f t="shared" si="336"/>
        <v>465075</v>
      </c>
      <c r="R246" s="8">
        <f t="shared" si="336"/>
        <v>0</v>
      </c>
      <c r="S246" s="8">
        <f t="shared" si="336"/>
        <v>465075</v>
      </c>
      <c r="T246" s="45"/>
    </row>
    <row r="247" spans="1:20" x14ac:dyDescent="0.2">
      <c r="A247" s="13" t="s">
        <v>38</v>
      </c>
      <c r="B247" s="7">
        <f t="shared" si="327"/>
        <v>0</v>
      </c>
      <c r="C247" s="7">
        <f t="shared" si="327"/>
        <v>0</v>
      </c>
      <c r="D247" s="7">
        <f t="shared" si="327"/>
        <v>0</v>
      </c>
      <c r="E247" s="7">
        <f t="shared" ref="E247:I247" si="337">SUM(E51,E116,E181)</f>
        <v>0</v>
      </c>
      <c r="F247" s="7">
        <f t="shared" si="337"/>
        <v>0</v>
      </c>
      <c r="G247" s="7">
        <f t="shared" si="337"/>
        <v>0</v>
      </c>
      <c r="H247" s="7">
        <f t="shared" si="337"/>
        <v>0</v>
      </c>
      <c r="I247" s="7">
        <f t="shared" si="337"/>
        <v>0</v>
      </c>
      <c r="J247" s="7">
        <f t="shared" ref="J247:N247" si="338">SUM(J51,J116,J181)</f>
        <v>0</v>
      </c>
      <c r="K247" s="7">
        <f t="shared" si="338"/>
        <v>0</v>
      </c>
      <c r="L247" s="7">
        <f t="shared" si="338"/>
        <v>0</v>
      </c>
      <c r="M247" s="7">
        <f t="shared" si="338"/>
        <v>0</v>
      </c>
      <c r="N247" s="7">
        <f t="shared" si="338"/>
        <v>0</v>
      </c>
      <c r="O247" s="7">
        <f t="shared" ref="O247:S247" si="339">SUM(O51,O116,O181)</f>
        <v>1925</v>
      </c>
      <c r="P247" s="7">
        <f t="shared" si="339"/>
        <v>0</v>
      </c>
      <c r="Q247" s="7">
        <f t="shared" si="339"/>
        <v>1925</v>
      </c>
      <c r="R247" s="7">
        <f t="shared" si="339"/>
        <v>0</v>
      </c>
      <c r="S247" s="7">
        <f t="shared" si="339"/>
        <v>1925</v>
      </c>
      <c r="T247" s="45"/>
    </row>
    <row r="248" spans="1:20" x14ac:dyDescent="0.2">
      <c r="A248" s="17" t="s">
        <v>39</v>
      </c>
      <c r="B248" s="9">
        <f t="shared" si="327"/>
        <v>10191088</v>
      </c>
      <c r="C248" s="9">
        <f t="shared" si="327"/>
        <v>0</v>
      </c>
      <c r="D248" s="9">
        <f t="shared" si="327"/>
        <v>10191088</v>
      </c>
      <c r="E248" s="9">
        <f t="shared" ref="E248:I248" si="340">SUM(E52,E117,E182)</f>
        <v>0</v>
      </c>
      <c r="F248" s="9">
        <f t="shared" si="340"/>
        <v>0</v>
      </c>
      <c r="G248" s="9">
        <f t="shared" si="340"/>
        <v>10191088</v>
      </c>
      <c r="H248" s="9">
        <f t="shared" si="340"/>
        <v>0</v>
      </c>
      <c r="I248" s="9">
        <f t="shared" si="340"/>
        <v>10191088</v>
      </c>
      <c r="J248" s="9">
        <f t="shared" ref="J248:N248" si="341">SUM(J52,J117,J182)</f>
        <v>0</v>
      </c>
      <c r="K248" s="9">
        <f t="shared" si="341"/>
        <v>0</v>
      </c>
      <c r="L248" s="9">
        <f t="shared" si="341"/>
        <v>10191088</v>
      </c>
      <c r="M248" s="9">
        <f t="shared" si="341"/>
        <v>0</v>
      </c>
      <c r="N248" s="9">
        <f t="shared" si="341"/>
        <v>10191088</v>
      </c>
      <c r="O248" s="9">
        <f t="shared" ref="O248:S248" si="342">SUM(O52,O117,O182)</f>
        <v>-9724075</v>
      </c>
      <c r="P248" s="9">
        <f t="shared" si="342"/>
        <v>0</v>
      </c>
      <c r="Q248" s="9">
        <f t="shared" si="342"/>
        <v>467013</v>
      </c>
      <c r="R248" s="9">
        <f t="shared" si="342"/>
        <v>0</v>
      </c>
      <c r="S248" s="9">
        <f t="shared" si="342"/>
        <v>467013</v>
      </c>
      <c r="T248" s="45"/>
    </row>
    <row r="249" spans="1:20" x14ac:dyDescent="0.2">
      <c r="A249" s="13" t="s">
        <v>40</v>
      </c>
      <c r="B249" s="7">
        <f t="shared" si="327"/>
        <v>50000</v>
      </c>
      <c r="C249" s="7">
        <f t="shared" si="327"/>
        <v>0</v>
      </c>
      <c r="D249" s="7">
        <f t="shared" si="327"/>
        <v>50000</v>
      </c>
      <c r="E249" s="7">
        <f t="shared" ref="E249:I249" si="343">SUM(E53,E118,E183)</f>
        <v>0</v>
      </c>
      <c r="F249" s="7">
        <f t="shared" si="343"/>
        <v>0</v>
      </c>
      <c r="G249" s="7">
        <f t="shared" si="343"/>
        <v>50000</v>
      </c>
      <c r="H249" s="7">
        <f t="shared" si="343"/>
        <v>0</v>
      </c>
      <c r="I249" s="7">
        <f t="shared" si="343"/>
        <v>50000</v>
      </c>
      <c r="J249" s="7">
        <f t="shared" ref="J249:N249" si="344">SUM(J53,J118,J183)</f>
        <v>0</v>
      </c>
      <c r="K249" s="7">
        <f t="shared" si="344"/>
        <v>0</v>
      </c>
      <c r="L249" s="7">
        <f t="shared" si="344"/>
        <v>50000</v>
      </c>
      <c r="M249" s="7">
        <f t="shared" si="344"/>
        <v>0</v>
      </c>
      <c r="N249" s="7">
        <f t="shared" si="344"/>
        <v>50000</v>
      </c>
      <c r="O249" s="7">
        <f t="shared" ref="O249:S249" si="345">SUM(O53,O118,O183)</f>
        <v>19117</v>
      </c>
      <c r="P249" s="7">
        <f t="shared" si="345"/>
        <v>0</v>
      </c>
      <c r="Q249" s="7">
        <f t="shared" si="345"/>
        <v>69117</v>
      </c>
      <c r="R249" s="7">
        <f t="shared" si="345"/>
        <v>0</v>
      </c>
      <c r="S249" s="7">
        <f t="shared" si="345"/>
        <v>69117</v>
      </c>
      <c r="T249" s="45"/>
    </row>
    <row r="250" spans="1:20" x14ac:dyDescent="0.2">
      <c r="A250" s="13" t="s">
        <v>41</v>
      </c>
      <c r="B250" s="7">
        <f t="shared" si="327"/>
        <v>0</v>
      </c>
      <c r="C250" s="7">
        <f t="shared" si="327"/>
        <v>0</v>
      </c>
      <c r="D250" s="7">
        <f t="shared" si="327"/>
        <v>0</v>
      </c>
      <c r="E250" s="7">
        <f t="shared" ref="E250:I250" si="346">SUM(E54,E119,E184)</f>
        <v>0</v>
      </c>
      <c r="F250" s="7">
        <f t="shared" si="346"/>
        <v>0</v>
      </c>
      <c r="G250" s="7">
        <f t="shared" si="346"/>
        <v>0</v>
      </c>
      <c r="H250" s="7">
        <f t="shared" si="346"/>
        <v>0</v>
      </c>
      <c r="I250" s="7">
        <f t="shared" si="346"/>
        <v>0</v>
      </c>
      <c r="J250" s="7">
        <f t="shared" ref="J250:N250" si="347">SUM(J54,J119,J184)</f>
        <v>0</v>
      </c>
      <c r="K250" s="7">
        <f t="shared" si="347"/>
        <v>0</v>
      </c>
      <c r="L250" s="7">
        <f t="shared" si="347"/>
        <v>0</v>
      </c>
      <c r="M250" s="7">
        <f t="shared" si="347"/>
        <v>0</v>
      </c>
      <c r="N250" s="7">
        <f t="shared" si="347"/>
        <v>0</v>
      </c>
      <c r="O250" s="7">
        <f t="shared" ref="O250:S250" si="348">SUM(O54,O119,O184)</f>
        <v>1241</v>
      </c>
      <c r="P250" s="7">
        <f t="shared" si="348"/>
        <v>0</v>
      </c>
      <c r="Q250" s="7">
        <f t="shared" si="348"/>
        <v>1241</v>
      </c>
      <c r="R250" s="7">
        <f t="shared" si="348"/>
        <v>0</v>
      </c>
      <c r="S250" s="7">
        <f t="shared" si="348"/>
        <v>1241</v>
      </c>
      <c r="T250" s="45"/>
    </row>
    <row r="251" spans="1:20" x14ac:dyDescent="0.2">
      <c r="A251" s="16" t="s">
        <v>42</v>
      </c>
      <c r="B251" s="9">
        <f t="shared" si="327"/>
        <v>50000</v>
      </c>
      <c r="C251" s="9">
        <f t="shared" si="327"/>
        <v>0</v>
      </c>
      <c r="D251" s="9">
        <f t="shared" si="327"/>
        <v>50000</v>
      </c>
      <c r="E251" s="9">
        <f t="shared" ref="E251:I251" si="349">SUM(E55,E120,E185)</f>
        <v>0</v>
      </c>
      <c r="F251" s="9">
        <f t="shared" si="349"/>
        <v>0</v>
      </c>
      <c r="G251" s="9">
        <f t="shared" si="349"/>
        <v>50000</v>
      </c>
      <c r="H251" s="9">
        <f t="shared" si="349"/>
        <v>0</v>
      </c>
      <c r="I251" s="9">
        <f t="shared" si="349"/>
        <v>50000</v>
      </c>
      <c r="J251" s="9">
        <f t="shared" ref="J251:N251" si="350">SUM(J55,J120,J185)</f>
        <v>0</v>
      </c>
      <c r="K251" s="9">
        <f t="shared" si="350"/>
        <v>0</v>
      </c>
      <c r="L251" s="9">
        <f t="shared" si="350"/>
        <v>50000</v>
      </c>
      <c r="M251" s="9">
        <f t="shared" si="350"/>
        <v>0</v>
      </c>
      <c r="N251" s="9">
        <f t="shared" si="350"/>
        <v>50000</v>
      </c>
      <c r="O251" s="9">
        <f t="shared" ref="O251:S251" si="351">SUM(O55,O120,O185)</f>
        <v>20358</v>
      </c>
      <c r="P251" s="9">
        <f t="shared" si="351"/>
        <v>0</v>
      </c>
      <c r="Q251" s="9">
        <f t="shared" si="351"/>
        <v>70358</v>
      </c>
      <c r="R251" s="9">
        <f t="shared" si="351"/>
        <v>0</v>
      </c>
      <c r="S251" s="9">
        <f t="shared" si="351"/>
        <v>70358</v>
      </c>
      <c r="T251" s="45"/>
    </row>
    <row r="252" spans="1:20" x14ac:dyDescent="0.2">
      <c r="A252" s="13" t="s">
        <v>43</v>
      </c>
      <c r="B252" s="7">
        <f t="shared" si="327"/>
        <v>0</v>
      </c>
      <c r="C252" s="7">
        <f t="shared" si="327"/>
        <v>0</v>
      </c>
      <c r="D252" s="7">
        <f t="shared" si="327"/>
        <v>0</v>
      </c>
      <c r="E252" s="7">
        <f t="shared" ref="E252:I252" si="352">SUM(E56,E121,E186)</f>
        <v>0</v>
      </c>
      <c r="F252" s="7">
        <f t="shared" si="352"/>
        <v>0</v>
      </c>
      <c r="G252" s="7">
        <f t="shared" si="352"/>
        <v>0</v>
      </c>
      <c r="H252" s="7">
        <f t="shared" si="352"/>
        <v>0</v>
      </c>
      <c r="I252" s="7">
        <f t="shared" si="352"/>
        <v>0</v>
      </c>
      <c r="J252" s="7">
        <f t="shared" ref="J252:N252" si="353">SUM(J56,J121,J186)</f>
        <v>0</v>
      </c>
      <c r="K252" s="7">
        <f t="shared" si="353"/>
        <v>0</v>
      </c>
      <c r="L252" s="7">
        <f t="shared" si="353"/>
        <v>0</v>
      </c>
      <c r="M252" s="7">
        <f t="shared" si="353"/>
        <v>0</v>
      </c>
      <c r="N252" s="7">
        <f t="shared" si="353"/>
        <v>0</v>
      </c>
      <c r="O252" s="7">
        <f t="shared" ref="O252:S252" si="354">SUM(O56,O121,O186)</f>
        <v>807</v>
      </c>
      <c r="P252" s="7">
        <f t="shared" si="354"/>
        <v>0</v>
      </c>
      <c r="Q252" s="7">
        <f t="shared" si="354"/>
        <v>807</v>
      </c>
      <c r="R252" s="7">
        <f t="shared" si="354"/>
        <v>0</v>
      </c>
      <c r="S252" s="7">
        <f t="shared" si="354"/>
        <v>807</v>
      </c>
      <c r="T252" s="45"/>
    </row>
    <row r="253" spans="1:20" x14ac:dyDescent="0.2">
      <c r="A253" s="13" t="s">
        <v>44</v>
      </c>
      <c r="B253" s="7">
        <f t="shared" si="327"/>
        <v>0</v>
      </c>
      <c r="C253" s="7">
        <f t="shared" si="327"/>
        <v>0</v>
      </c>
      <c r="D253" s="7">
        <f t="shared" si="327"/>
        <v>0</v>
      </c>
      <c r="E253" s="7">
        <f t="shared" ref="E253:I253" si="355">SUM(E57,E122,E187)</f>
        <v>0</v>
      </c>
      <c r="F253" s="7">
        <f t="shared" si="355"/>
        <v>0</v>
      </c>
      <c r="G253" s="7">
        <f t="shared" si="355"/>
        <v>0</v>
      </c>
      <c r="H253" s="7">
        <f t="shared" si="355"/>
        <v>0</v>
      </c>
      <c r="I253" s="7">
        <f t="shared" si="355"/>
        <v>0</v>
      </c>
      <c r="J253" s="7">
        <f t="shared" ref="J253:N253" si="356">SUM(J57,J122,J187)</f>
        <v>0</v>
      </c>
      <c r="K253" s="7">
        <f t="shared" si="356"/>
        <v>0</v>
      </c>
      <c r="L253" s="7">
        <f t="shared" si="356"/>
        <v>0</v>
      </c>
      <c r="M253" s="7">
        <f t="shared" si="356"/>
        <v>0</v>
      </c>
      <c r="N253" s="7">
        <f t="shared" si="356"/>
        <v>0</v>
      </c>
      <c r="O253" s="7">
        <f t="shared" ref="O253:S253" si="357">SUM(O57,O122,O187)</f>
        <v>2</v>
      </c>
      <c r="P253" s="7">
        <f t="shared" si="357"/>
        <v>0</v>
      </c>
      <c r="Q253" s="7">
        <f t="shared" si="357"/>
        <v>2</v>
      </c>
      <c r="R253" s="7">
        <f t="shared" si="357"/>
        <v>0</v>
      </c>
      <c r="S253" s="7">
        <f t="shared" si="357"/>
        <v>2</v>
      </c>
      <c r="T253" s="45"/>
    </row>
    <row r="254" spans="1:20" x14ac:dyDescent="0.2">
      <c r="A254" s="16" t="s">
        <v>45</v>
      </c>
      <c r="B254" s="9">
        <f t="shared" si="327"/>
        <v>0</v>
      </c>
      <c r="C254" s="9">
        <f t="shared" si="327"/>
        <v>0</v>
      </c>
      <c r="D254" s="9">
        <f t="shared" si="327"/>
        <v>0</v>
      </c>
      <c r="E254" s="9">
        <f t="shared" ref="E254:I254" si="358">SUM(E58,E123,E188)</f>
        <v>0</v>
      </c>
      <c r="F254" s="9">
        <f t="shared" si="358"/>
        <v>0</v>
      </c>
      <c r="G254" s="9">
        <f t="shared" si="358"/>
        <v>0</v>
      </c>
      <c r="H254" s="9">
        <f t="shared" si="358"/>
        <v>0</v>
      </c>
      <c r="I254" s="9">
        <f t="shared" si="358"/>
        <v>0</v>
      </c>
      <c r="J254" s="9">
        <f t="shared" ref="J254:N254" si="359">SUM(J58,J123,J188)</f>
        <v>0</v>
      </c>
      <c r="K254" s="9">
        <f t="shared" si="359"/>
        <v>0</v>
      </c>
      <c r="L254" s="9">
        <f t="shared" si="359"/>
        <v>0</v>
      </c>
      <c r="M254" s="9">
        <f t="shared" si="359"/>
        <v>0</v>
      </c>
      <c r="N254" s="9">
        <f t="shared" si="359"/>
        <v>0</v>
      </c>
      <c r="O254" s="9">
        <f t="shared" ref="O254:S254" si="360">SUM(O58,O123,O188)</f>
        <v>809</v>
      </c>
      <c r="P254" s="9">
        <f t="shared" si="360"/>
        <v>0</v>
      </c>
      <c r="Q254" s="9">
        <f t="shared" si="360"/>
        <v>809</v>
      </c>
      <c r="R254" s="9">
        <f t="shared" si="360"/>
        <v>0</v>
      </c>
      <c r="S254" s="9">
        <f t="shared" si="360"/>
        <v>809</v>
      </c>
      <c r="T254" s="45"/>
    </row>
    <row r="255" spans="1:20" x14ac:dyDescent="0.2">
      <c r="A255" s="17" t="s">
        <v>46</v>
      </c>
      <c r="B255" s="9">
        <f t="shared" si="327"/>
        <v>24121063</v>
      </c>
      <c r="C255" s="9">
        <f t="shared" si="327"/>
        <v>135659</v>
      </c>
      <c r="D255" s="9">
        <f t="shared" si="327"/>
        <v>24256722</v>
      </c>
      <c r="E255" s="9">
        <f t="shared" ref="E255:I255" si="361">SUM(E59,E124,E189)</f>
        <v>363489</v>
      </c>
      <c r="F255" s="9">
        <f t="shared" si="361"/>
        <v>0</v>
      </c>
      <c r="G255" s="9">
        <f t="shared" si="361"/>
        <v>24484552</v>
      </c>
      <c r="H255" s="9">
        <f t="shared" si="361"/>
        <v>135659</v>
      </c>
      <c r="I255" s="9">
        <f t="shared" si="361"/>
        <v>24620211</v>
      </c>
      <c r="J255" s="9">
        <f t="shared" ref="J255:N255" si="362">SUM(J59,J124,J189)</f>
        <v>50256</v>
      </c>
      <c r="K255" s="9">
        <f t="shared" si="362"/>
        <v>344</v>
      </c>
      <c r="L255" s="9">
        <f t="shared" si="362"/>
        <v>24534808</v>
      </c>
      <c r="M255" s="9">
        <f t="shared" si="362"/>
        <v>136003</v>
      </c>
      <c r="N255" s="9">
        <f t="shared" si="362"/>
        <v>24670811</v>
      </c>
      <c r="O255" s="9">
        <f t="shared" ref="O255:S255" si="363">SUM(O59,O124,O189)</f>
        <v>-7309534</v>
      </c>
      <c r="P255" s="9">
        <f t="shared" si="363"/>
        <v>-127779</v>
      </c>
      <c r="Q255" s="9">
        <f t="shared" si="363"/>
        <v>17225274</v>
      </c>
      <c r="R255" s="9">
        <f t="shared" si="363"/>
        <v>8224</v>
      </c>
      <c r="S255" s="9">
        <f t="shared" si="363"/>
        <v>17233498</v>
      </c>
      <c r="T255" s="45"/>
    </row>
    <row r="256" spans="1:20" x14ac:dyDescent="0.2">
      <c r="A256" s="35" t="s">
        <v>51</v>
      </c>
      <c r="B256" s="7">
        <f t="shared" si="327"/>
        <v>0</v>
      </c>
      <c r="C256" s="7">
        <f t="shared" si="327"/>
        <v>0</v>
      </c>
      <c r="D256" s="7">
        <f t="shared" si="327"/>
        <v>0</v>
      </c>
      <c r="E256" s="7">
        <f t="shared" ref="E256:I256" si="364">SUM(E60,E125,E190)</f>
        <v>0</v>
      </c>
      <c r="F256" s="7">
        <f t="shared" si="364"/>
        <v>0</v>
      </c>
      <c r="G256" s="7">
        <f t="shared" si="364"/>
        <v>0</v>
      </c>
      <c r="H256" s="7">
        <f t="shared" si="364"/>
        <v>0</v>
      </c>
      <c r="I256" s="7">
        <f t="shared" si="364"/>
        <v>0</v>
      </c>
      <c r="J256" s="7">
        <f t="shared" ref="J256:N256" si="365">SUM(J60,J125,J190)</f>
        <v>0</v>
      </c>
      <c r="K256" s="7">
        <f t="shared" si="365"/>
        <v>0</v>
      </c>
      <c r="L256" s="7">
        <f t="shared" si="365"/>
        <v>0</v>
      </c>
      <c r="M256" s="7">
        <f t="shared" si="365"/>
        <v>0</v>
      </c>
      <c r="N256" s="7">
        <f t="shared" si="365"/>
        <v>0</v>
      </c>
      <c r="O256" s="7">
        <f t="shared" ref="O256:S256" si="366">SUM(O60,O125,O190)</f>
        <v>490</v>
      </c>
      <c r="P256" s="7">
        <f t="shared" si="366"/>
        <v>0</v>
      </c>
      <c r="Q256" s="7">
        <f t="shared" si="366"/>
        <v>490</v>
      </c>
      <c r="R256" s="7">
        <f t="shared" si="366"/>
        <v>0</v>
      </c>
      <c r="S256" s="7">
        <f t="shared" si="366"/>
        <v>490</v>
      </c>
      <c r="T256" s="45"/>
    </row>
    <row r="257" spans="1:20" x14ac:dyDescent="0.2">
      <c r="A257" s="2" t="s">
        <v>52</v>
      </c>
      <c r="B257" s="7">
        <f t="shared" si="327"/>
        <v>1500000</v>
      </c>
      <c r="C257" s="7">
        <f t="shared" si="327"/>
        <v>0</v>
      </c>
      <c r="D257" s="7">
        <f t="shared" si="327"/>
        <v>1500000</v>
      </c>
      <c r="E257" s="7">
        <f t="shared" ref="E257:I257" si="367">SUM(E61,E126,E191)</f>
        <v>141774</v>
      </c>
      <c r="F257" s="7">
        <f t="shared" si="367"/>
        <v>0</v>
      </c>
      <c r="G257" s="7">
        <f t="shared" si="367"/>
        <v>1641774</v>
      </c>
      <c r="H257" s="7">
        <f t="shared" si="367"/>
        <v>0</v>
      </c>
      <c r="I257" s="7">
        <f t="shared" si="367"/>
        <v>1641774</v>
      </c>
      <c r="J257" s="7">
        <f t="shared" ref="J257:N257" si="368">SUM(J61,J126,J191)</f>
        <v>763095</v>
      </c>
      <c r="K257" s="7">
        <f t="shared" si="368"/>
        <v>0</v>
      </c>
      <c r="L257" s="7">
        <f t="shared" si="368"/>
        <v>2404869</v>
      </c>
      <c r="M257" s="7">
        <f t="shared" si="368"/>
        <v>0</v>
      </c>
      <c r="N257" s="7">
        <f t="shared" si="368"/>
        <v>2404869</v>
      </c>
      <c r="O257" s="7">
        <f t="shared" ref="O257:S257" si="369">SUM(O61,O126,O191)</f>
        <v>4127</v>
      </c>
      <c r="P257" s="7">
        <f t="shared" si="369"/>
        <v>0</v>
      </c>
      <c r="Q257" s="7">
        <f t="shared" si="369"/>
        <v>2408996</v>
      </c>
      <c r="R257" s="7">
        <f t="shared" si="369"/>
        <v>0</v>
      </c>
      <c r="S257" s="7">
        <f t="shared" si="369"/>
        <v>2408996</v>
      </c>
      <c r="T257" s="45"/>
    </row>
    <row r="258" spans="1:20" x14ac:dyDescent="0.2">
      <c r="A258" s="14" t="s">
        <v>49</v>
      </c>
      <c r="B258" s="7">
        <f t="shared" si="327"/>
        <v>0</v>
      </c>
      <c r="C258" s="7">
        <f t="shared" si="327"/>
        <v>0</v>
      </c>
      <c r="D258" s="7">
        <f t="shared" si="327"/>
        <v>0</v>
      </c>
      <c r="E258" s="7">
        <f t="shared" ref="E258:I259" si="370">SUM(E62,E127,E192)</f>
        <v>2507359</v>
      </c>
      <c r="F258" s="7">
        <f t="shared" si="370"/>
        <v>5320</v>
      </c>
      <c r="G258" s="7">
        <f t="shared" si="370"/>
        <v>2507359</v>
      </c>
      <c r="H258" s="7">
        <f t="shared" si="370"/>
        <v>5320</v>
      </c>
      <c r="I258" s="7">
        <f t="shared" si="370"/>
        <v>2512679</v>
      </c>
      <c r="J258" s="7">
        <f t="shared" ref="J258:N258" si="371">SUM(J62,J127,J192)</f>
        <v>0</v>
      </c>
      <c r="K258" s="7">
        <f t="shared" si="371"/>
        <v>0</v>
      </c>
      <c r="L258" s="7">
        <f t="shared" si="371"/>
        <v>2507359</v>
      </c>
      <c r="M258" s="7">
        <f t="shared" si="371"/>
        <v>5320</v>
      </c>
      <c r="N258" s="7">
        <f t="shared" si="371"/>
        <v>2512679</v>
      </c>
      <c r="O258" s="7">
        <f t="shared" ref="O258:S258" si="372">SUM(O62,O127,O192)</f>
        <v>5232</v>
      </c>
      <c r="P258" s="7">
        <f t="shared" si="372"/>
        <v>-5232</v>
      </c>
      <c r="Q258" s="7">
        <f t="shared" si="372"/>
        <v>2512591</v>
      </c>
      <c r="R258" s="7">
        <f t="shared" si="372"/>
        <v>88</v>
      </c>
      <c r="S258" s="7">
        <f t="shared" si="372"/>
        <v>2512679</v>
      </c>
      <c r="T258" s="45"/>
    </row>
    <row r="259" spans="1:20" x14ac:dyDescent="0.2">
      <c r="A259" s="36" t="s">
        <v>70</v>
      </c>
      <c r="B259" s="7">
        <f t="shared" si="327"/>
        <v>0</v>
      </c>
      <c r="C259" s="7">
        <f t="shared" si="327"/>
        <v>0</v>
      </c>
      <c r="D259" s="7">
        <f t="shared" si="327"/>
        <v>0</v>
      </c>
      <c r="E259" s="7">
        <f t="shared" si="370"/>
        <v>316506</v>
      </c>
      <c r="F259" s="7">
        <f t="shared" si="370"/>
        <v>0</v>
      </c>
      <c r="G259" s="7">
        <f t="shared" si="370"/>
        <v>316506</v>
      </c>
      <c r="H259" s="7">
        <f t="shared" si="370"/>
        <v>0</v>
      </c>
      <c r="I259" s="7">
        <f t="shared" si="370"/>
        <v>316506</v>
      </c>
      <c r="J259" s="7">
        <f t="shared" ref="J259:N259" si="373">SUM(J63,J128,J193)</f>
        <v>371697</v>
      </c>
      <c r="K259" s="7">
        <f t="shared" si="373"/>
        <v>0</v>
      </c>
      <c r="L259" s="7">
        <f t="shared" si="373"/>
        <v>688203</v>
      </c>
      <c r="M259" s="7">
        <f t="shared" si="373"/>
        <v>0</v>
      </c>
      <c r="N259" s="7">
        <f t="shared" si="373"/>
        <v>688203</v>
      </c>
      <c r="O259" s="7">
        <f t="shared" ref="O259:S259" si="374">SUM(O63,O128,O193)</f>
        <v>441118</v>
      </c>
      <c r="P259" s="7">
        <f t="shared" si="374"/>
        <v>0</v>
      </c>
      <c r="Q259" s="7">
        <f t="shared" si="374"/>
        <v>1129321</v>
      </c>
      <c r="R259" s="7">
        <f t="shared" si="374"/>
        <v>0</v>
      </c>
      <c r="S259" s="7">
        <f t="shared" si="374"/>
        <v>1129321</v>
      </c>
      <c r="T259" s="45"/>
    </row>
    <row r="260" spans="1:20" x14ac:dyDescent="0.2">
      <c r="A260" s="16" t="s">
        <v>47</v>
      </c>
      <c r="B260" s="9">
        <f t="shared" si="327"/>
        <v>1500000</v>
      </c>
      <c r="C260" s="9">
        <f t="shared" si="327"/>
        <v>0</v>
      </c>
      <c r="D260" s="9">
        <f t="shared" si="327"/>
        <v>1500000</v>
      </c>
      <c r="E260" s="9">
        <f t="shared" ref="E260:H260" si="375">SUM(E64,E129,E194)</f>
        <v>2965639</v>
      </c>
      <c r="F260" s="9">
        <f t="shared" si="375"/>
        <v>5320</v>
      </c>
      <c r="G260" s="9">
        <f t="shared" si="375"/>
        <v>4465639</v>
      </c>
      <c r="H260" s="9">
        <f t="shared" si="375"/>
        <v>5320</v>
      </c>
      <c r="I260" s="9">
        <f>SUM(I64,I129,I194)</f>
        <v>4470959</v>
      </c>
      <c r="J260" s="9">
        <f t="shared" ref="J260:N260" si="376">SUM(J64,J129,J194)</f>
        <v>1134792</v>
      </c>
      <c r="K260" s="9">
        <f t="shared" si="376"/>
        <v>0</v>
      </c>
      <c r="L260" s="9">
        <f t="shared" si="376"/>
        <v>5600431</v>
      </c>
      <c r="M260" s="9">
        <f t="shared" si="376"/>
        <v>5320</v>
      </c>
      <c r="N260" s="9">
        <f t="shared" si="376"/>
        <v>5605751</v>
      </c>
      <c r="O260" s="9">
        <f t="shared" ref="O260:S260" si="377">SUM(O64,O129,O194)</f>
        <v>450967</v>
      </c>
      <c r="P260" s="9">
        <f t="shared" si="377"/>
        <v>-5232</v>
      </c>
      <c r="Q260" s="9">
        <f t="shared" si="377"/>
        <v>6051398</v>
      </c>
      <c r="R260" s="9">
        <f t="shared" si="377"/>
        <v>88</v>
      </c>
      <c r="S260" s="9">
        <f t="shared" si="377"/>
        <v>6051486</v>
      </c>
      <c r="T260" s="45"/>
    </row>
    <row r="261" spans="1:20" x14ac:dyDescent="0.2">
      <c r="A261" s="18" t="s">
        <v>9</v>
      </c>
      <c r="B261" s="9">
        <f t="shared" si="327"/>
        <v>25621063</v>
      </c>
      <c r="C261" s="9">
        <f t="shared" si="327"/>
        <v>135659</v>
      </c>
      <c r="D261" s="9">
        <f t="shared" si="327"/>
        <v>25756722</v>
      </c>
      <c r="E261" s="9">
        <f t="shared" ref="E261:I261" si="378">SUM(E65,E130,E195)</f>
        <v>3329128</v>
      </c>
      <c r="F261" s="9">
        <f t="shared" si="378"/>
        <v>5320</v>
      </c>
      <c r="G261" s="9">
        <f t="shared" si="378"/>
        <v>28950191</v>
      </c>
      <c r="H261" s="9">
        <f t="shared" si="378"/>
        <v>140979</v>
      </c>
      <c r="I261" s="9">
        <f t="shared" si="378"/>
        <v>29091170</v>
      </c>
      <c r="J261" s="9">
        <f t="shared" ref="J261:N261" si="379">SUM(J65,J130,J195)</f>
        <v>1185048</v>
      </c>
      <c r="K261" s="9">
        <f t="shared" si="379"/>
        <v>344</v>
      </c>
      <c r="L261" s="9">
        <f t="shared" si="379"/>
        <v>30135239</v>
      </c>
      <c r="M261" s="9">
        <f t="shared" si="379"/>
        <v>141323</v>
      </c>
      <c r="N261" s="9">
        <f t="shared" si="379"/>
        <v>30276562</v>
      </c>
      <c r="O261" s="9">
        <f t="shared" ref="O261:S261" si="380">SUM(O65,O130,O195)</f>
        <v>-6858567</v>
      </c>
      <c r="P261" s="9">
        <f t="shared" si="380"/>
        <v>-133011</v>
      </c>
      <c r="Q261" s="9">
        <f t="shared" si="380"/>
        <v>23276672</v>
      </c>
      <c r="R261" s="9">
        <f t="shared" si="380"/>
        <v>8312</v>
      </c>
      <c r="S261" s="9">
        <f t="shared" si="380"/>
        <v>23284984</v>
      </c>
      <c r="T261" s="45"/>
    </row>
  </sheetData>
  <mergeCells count="108">
    <mergeCell ref="E202:E203"/>
    <mergeCell ref="F202:F203"/>
    <mergeCell ref="G202:G203"/>
    <mergeCell ref="H202:H203"/>
    <mergeCell ref="I202:I203"/>
    <mergeCell ref="E201:F201"/>
    <mergeCell ref="G201:I201"/>
    <mergeCell ref="E135:F135"/>
    <mergeCell ref="G135:I135"/>
    <mergeCell ref="E136:E137"/>
    <mergeCell ref="F136:F137"/>
    <mergeCell ref="G136:G137"/>
    <mergeCell ref="H136:H137"/>
    <mergeCell ref="I136:I137"/>
    <mergeCell ref="B6:B7"/>
    <mergeCell ref="A5:A7"/>
    <mergeCell ref="D6:D7"/>
    <mergeCell ref="B5:D5"/>
    <mergeCell ref="C6:C7"/>
    <mergeCell ref="G71:G72"/>
    <mergeCell ref="H71:H72"/>
    <mergeCell ref="I71:I72"/>
    <mergeCell ref="E5:F5"/>
    <mergeCell ref="G5:I5"/>
    <mergeCell ref="E6:E7"/>
    <mergeCell ref="E70:F70"/>
    <mergeCell ref="E71:E72"/>
    <mergeCell ref="F71:F72"/>
    <mergeCell ref="G70:I70"/>
    <mergeCell ref="D136:D137"/>
    <mergeCell ref="C136:C137"/>
    <mergeCell ref="A201:A203"/>
    <mergeCell ref="B201:D201"/>
    <mergeCell ref="B202:B203"/>
    <mergeCell ref="D202:D203"/>
    <mergeCell ref="C202:C203"/>
    <mergeCell ref="A70:A72"/>
    <mergeCell ref="B70:D70"/>
    <mergeCell ref="B71:B72"/>
    <mergeCell ref="D71:D72"/>
    <mergeCell ref="C71:C72"/>
    <mergeCell ref="A135:A137"/>
    <mergeCell ref="B135:D135"/>
    <mergeCell ref="B136:B137"/>
    <mergeCell ref="L6:L7"/>
    <mergeCell ref="M6:M7"/>
    <mergeCell ref="N6:N7"/>
    <mergeCell ref="J201:K201"/>
    <mergeCell ref="L201:N201"/>
    <mergeCell ref="F6:F7"/>
    <mergeCell ref="G6:G7"/>
    <mergeCell ref="H6:H7"/>
    <mergeCell ref="I6:I7"/>
    <mergeCell ref="J70:K70"/>
    <mergeCell ref="L70:N70"/>
    <mergeCell ref="J71:J72"/>
    <mergeCell ref="K71:K72"/>
    <mergeCell ref="L71:L72"/>
    <mergeCell ref="M71:M72"/>
    <mergeCell ref="N71:N72"/>
    <mergeCell ref="S71:S72"/>
    <mergeCell ref="O5:P5"/>
    <mergeCell ref="Q5:S5"/>
    <mergeCell ref="O6:O7"/>
    <mergeCell ref="P6:P7"/>
    <mergeCell ref="Q6:Q7"/>
    <mergeCell ref="R6:R7"/>
    <mergeCell ref="S6:S7"/>
    <mergeCell ref="J202:J203"/>
    <mergeCell ref="K202:K203"/>
    <mergeCell ref="L202:L203"/>
    <mergeCell ref="M202:M203"/>
    <mergeCell ref="N202:N203"/>
    <mergeCell ref="J135:K135"/>
    <mergeCell ref="L135:N135"/>
    <mergeCell ref="J136:J137"/>
    <mergeCell ref="K136:K137"/>
    <mergeCell ref="L136:L137"/>
    <mergeCell ref="M136:M137"/>
    <mergeCell ref="N136:N137"/>
    <mergeCell ref="J5:K5"/>
    <mergeCell ref="L5:N5"/>
    <mergeCell ref="J6:J7"/>
    <mergeCell ref="K6:K7"/>
    <mergeCell ref="A3:S3"/>
    <mergeCell ref="A68:S68"/>
    <mergeCell ref="A133:S133"/>
    <mergeCell ref="A199:S199"/>
    <mergeCell ref="O201:P201"/>
    <mergeCell ref="Q201:S201"/>
    <mergeCell ref="O202:O203"/>
    <mergeCell ref="P202:P203"/>
    <mergeCell ref="Q202:Q203"/>
    <mergeCell ref="R202:R203"/>
    <mergeCell ref="S202:S203"/>
    <mergeCell ref="O135:P135"/>
    <mergeCell ref="Q135:S135"/>
    <mergeCell ref="O136:O137"/>
    <mergeCell ref="P136:P137"/>
    <mergeCell ref="Q136:Q137"/>
    <mergeCell ref="R136:R137"/>
    <mergeCell ref="S136:S137"/>
    <mergeCell ref="O70:P70"/>
    <mergeCell ref="Q70:S70"/>
    <mergeCell ref="O71:O72"/>
    <mergeCell ref="P71:P72"/>
    <mergeCell ref="Q71:Q72"/>
    <mergeCell ref="R71:R72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scale="80" orientation="landscape" r:id="rId1"/>
  <headerFooter alignWithMargins="0">
    <oddFooter xml:space="preserve">&amp;C&amp;P&amp;R
</oddFooter>
  </headerFooter>
  <rowBreaks count="3" manualBreakCount="3">
    <brk id="65" max="16383" man="1"/>
    <brk id="130" max="16383" man="1"/>
    <brk id="1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2025-04-29T13:52:42Z</cp:lastPrinted>
  <dcterms:created xsi:type="dcterms:W3CDTF">2007-01-15T13:09:11Z</dcterms:created>
  <dcterms:modified xsi:type="dcterms:W3CDTF">2025-05-20T11:23:17Z</dcterms:modified>
</cp:coreProperties>
</file>