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5\Rendeletek\III_9 melléklet mellékletei\"/>
    </mc:Choice>
  </mc:AlternateContent>
  <xr:revisionPtr revIDLastSave="0" documentId="13_ncr:1_{107789B8-603D-4369-B647-DB073D5FB265}" xr6:coauthVersionLast="47" xr6:coauthVersionMax="47" xr10:uidLastSave="{00000000-0000-0000-0000-000000000000}"/>
  <bookViews>
    <workbookView xWindow="-120" yWindow="-120" windowWidth="29040" windowHeight="15840" xr2:uid="{A76DBA54-42FE-4C3E-9BC3-4570EF6BBAAF}"/>
  </bookViews>
  <sheets>
    <sheet name="6.melléklet" sheetId="1" r:id="rId1"/>
    <sheet name="Intézményi étk" sheetId="2" r:id="rId2"/>
    <sheet name="Munka3" sheetId="3" r:id="rId3"/>
  </sheets>
  <definedNames>
    <definedName name="_xlnm.Print_Titles" localSheetId="0">'6.melléklet'!$A:$B,'6.melléklet'!$1:$7</definedName>
    <definedName name="_xlnm.Print_Area" localSheetId="0">'6.melléklet'!$A$1:$DB$104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9" i="1" l="1"/>
  <c r="AA9" i="1"/>
  <c r="AH103" i="1"/>
  <c r="R103" i="1"/>
  <c r="R102" i="1"/>
  <c r="AH102" i="1"/>
  <c r="DB102" i="1"/>
  <c r="DB103" i="1"/>
  <c r="CT102" i="1"/>
  <c r="CT103" i="1"/>
  <c r="CL102" i="1"/>
  <c r="CL103" i="1"/>
  <c r="CD102" i="1"/>
  <c r="CD103" i="1"/>
  <c r="BV102" i="1"/>
  <c r="BV103" i="1"/>
  <c r="BN102" i="1"/>
  <c r="BN103" i="1"/>
  <c r="BF102" i="1"/>
  <c r="BF103" i="1"/>
  <c r="AP102" i="1"/>
  <c r="AP103" i="1"/>
  <c r="J103" i="1" s="1"/>
  <c r="Z102" i="1"/>
  <c r="Z103" i="1"/>
  <c r="K102" i="1"/>
  <c r="AX102" i="1"/>
  <c r="AX103" i="1"/>
  <c r="CS77" i="1"/>
  <c r="CK77" i="1"/>
  <c r="CC77" i="1"/>
  <c r="BU77" i="1"/>
  <c r="BM77" i="1"/>
  <c r="AW77" i="1"/>
  <c r="AO77" i="1"/>
  <c r="Z67" i="1"/>
  <c r="Q55" i="1"/>
  <c r="Y55" i="1"/>
  <c r="AG55" i="1"/>
  <c r="AO55" i="1"/>
  <c r="AW55" i="1"/>
  <c r="BE55" i="1"/>
  <c r="AG42" i="1"/>
  <c r="Y42" i="1"/>
  <c r="Q42" i="1"/>
  <c r="AO42" i="1"/>
  <c r="AW42" i="1"/>
  <c r="BE42" i="1"/>
  <c r="BM42" i="1"/>
  <c r="BU42" i="1"/>
  <c r="CC42" i="1"/>
  <c r="CK42" i="1"/>
  <c r="CS42" i="1"/>
  <c r="DA42" i="1"/>
  <c r="DA55" i="1"/>
  <c r="BM55" i="1"/>
  <c r="BU55" i="1"/>
  <c r="CC55" i="1"/>
  <c r="CK55" i="1"/>
  <c r="CS55" i="1"/>
  <c r="C16" i="2"/>
  <c r="D16" i="2"/>
  <c r="E16" i="2"/>
  <c r="F16" i="2"/>
  <c r="G16" i="2"/>
  <c r="H16" i="2"/>
  <c r="I16" i="2"/>
  <c r="L16" i="2"/>
  <c r="M16" i="2"/>
  <c r="N16" i="2"/>
  <c r="C55" i="1"/>
  <c r="D55" i="1"/>
  <c r="E55" i="1"/>
  <c r="F55" i="1"/>
  <c r="G55" i="1"/>
  <c r="H55" i="1"/>
  <c r="J55" i="1"/>
  <c r="H7" i="2"/>
  <c r="H8" i="2"/>
  <c r="H9" i="2"/>
  <c r="H10" i="2"/>
  <c r="H11" i="2"/>
  <c r="H12" i="2"/>
  <c r="H13" i="2"/>
  <c r="H14" i="2"/>
  <c r="H6" i="2"/>
  <c r="E7" i="2"/>
  <c r="E8" i="2"/>
  <c r="E9" i="2"/>
  <c r="E10" i="2"/>
  <c r="E11" i="2"/>
  <c r="E12" i="2"/>
  <c r="E13" i="2"/>
  <c r="E14" i="2"/>
  <c r="E6" i="2"/>
  <c r="K9" i="2"/>
  <c r="K10" i="2"/>
  <c r="K11" i="2"/>
  <c r="K12" i="2"/>
  <c r="K13" i="2"/>
  <c r="K14" i="2"/>
  <c r="K16" i="2" s="1"/>
  <c r="K7" i="2"/>
  <c r="K8" i="2"/>
  <c r="K6" i="2"/>
  <c r="C42" i="1"/>
  <c r="D42" i="1"/>
  <c r="E42" i="1"/>
  <c r="F42" i="1"/>
  <c r="G42" i="1"/>
  <c r="H42" i="1"/>
  <c r="J42" i="1"/>
  <c r="J16" i="2"/>
  <c r="C77" i="1"/>
  <c r="D77" i="1"/>
  <c r="E77" i="1"/>
  <c r="F77" i="1"/>
  <c r="G77" i="1"/>
  <c r="H77" i="1"/>
  <c r="J77" i="1"/>
  <c r="DB96" i="1"/>
  <c r="CT96" i="1"/>
  <c r="CL96" i="1"/>
  <c r="CD96" i="1"/>
  <c r="BV96" i="1"/>
  <c r="BN96" i="1"/>
  <c r="BF96" i="1"/>
  <c r="AX96" i="1"/>
  <c r="AX99" i="1" s="1"/>
  <c r="AP96" i="1"/>
  <c r="AP99" i="1" s="1"/>
  <c r="AH96" i="1"/>
  <c r="Z96" i="1"/>
  <c r="Z99" i="1" s="1"/>
  <c r="DB71" i="1"/>
  <c r="DB67" i="1"/>
  <c r="CT71" i="1"/>
  <c r="CT67" i="1"/>
  <c r="CL71" i="1"/>
  <c r="CL67" i="1"/>
  <c r="CD71" i="1"/>
  <c r="CD67" i="1"/>
  <c r="BV71" i="1"/>
  <c r="BV67" i="1"/>
  <c r="BN71" i="1"/>
  <c r="BN67" i="1"/>
  <c r="BF71" i="1"/>
  <c r="BF67" i="1"/>
  <c r="AX71" i="1"/>
  <c r="AX67" i="1"/>
  <c r="AP71" i="1"/>
  <c r="AP67" i="1"/>
  <c r="AH71" i="1"/>
  <c r="AH67" i="1"/>
  <c r="R96" i="1"/>
  <c r="R99" i="1" s="1"/>
  <c r="R71" i="1"/>
  <c r="J70" i="1"/>
  <c r="R67" i="1"/>
  <c r="R100" i="1" s="1"/>
  <c r="R104" i="1" s="1"/>
  <c r="J73" i="1"/>
  <c r="J74" i="1"/>
  <c r="J75" i="1"/>
  <c r="J76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7" i="1"/>
  <c r="J9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3" i="1"/>
  <c r="J44" i="1"/>
  <c r="J45" i="1"/>
  <c r="J46" i="1"/>
  <c r="J47" i="1"/>
  <c r="J48" i="1"/>
  <c r="J49" i="1"/>
  <c r="J50" i="1"/>
  <c r="J51" i="1"/>
  <c r="J52" i="1"/>
  <c r="J53" i="1"/>
  <c r="J54" i="1"/>
  <c r="J56" i="1"/>
  <c r="J57" i="1"/>
  <c r="J58" i="1"/>
  <c r="J59" i="1"/>
  <c r="J60" i="1"/>
  <c r="J61" i="1"/>
  <c r="J62" i="1"/>
  <c r="J63" i="1"/>
  <c r="J64" i="1"/>
  <c r="J65" i="1"/>
  <c r="J66" i="1"/>
  <c r="J102" i="1" l="1"/>
  <c r="I77" i="1"/>
  <c r="I42" i="1"/>
  <c r="I55" i="1"/>
  <c r="BN100" i="1"/>
  <c r="BN104" i="1" s="1"/>
  <c r="CD100" i="1"/>
  <c r="CD104" i="1" s="1"/>
  <c r="CT100" i="1"/>
  <c r="CT104" i="1" s="1"/>
  <c r="J67" i="1"/>
  <c r="J101" i="1" s="1"/>
  <c r="J71" i="1"/>
  <c r="AP100" i="1"/>
  <c r="AP104" i="1" s="1"/>
  <c r="BF100" i="1"/>
  <c r="BF104" i="1" s="1"/>
  <c r="BV100" i="1"/>
  <c r="BV104" i="1" s="1"/>
  <c r="CL100" i="1"/>
  <c r="CL104" i="1" s="1"/>
  <c r="DB100" i="1"/>
  <c r="DB104" i="1" s="1"/>
  <c r="AH100" i="1"/>
  <c r="AH104" i="1" s="1"/>
  <c r="Z100" i="1"/>
  <c r="Z104" i="1" s="1"/>
  <c r="DB99" i="1"/>
  <c r="CT99" i="1"/>
  <c r="CL99" i="1"/>
  <c r="CD99" i="1"/>
  <c r="BV99" i="1"/>
  <c r="BN99" i="1"/>
  <c r="BF99" i="1"/>
  <c r="AX100" i="1"/>
  <c r="AX104" i="1" s="1"/>
  <c r="BF106" i="1" s="1"/>
  <c r="AH99" i="1"/>
  <c r="J96" i="1"/>
  <c r="J69" i="1"/>
  <c r="X9" i="1"/>
  <c r="P73" i="1"/>
  <c r="P9" i="1"/>
  <c r="CB93" i="1"/>
  <c r="CB63" i="1"/>
  <c r="BD95" i="1"/>
  <c r="BD65" i="1"/>
  <c r="J105" i="1" l="1"/>
  <c r="J104" i="1"/>
  <c r="J100" i="1"/>
  <c r="J99" i="1"/>
  <c r="AV65" i="1"/>
  <c r="AV67" i="1" s="1"/>
  <c r="BT94" i="1"/>
  <c r="BT96" i="1" s="1"/>
  <c r="BT99" i="1" s="1"/>
  <c r="CR59" i="1"/>
  <c r="CR13" i="1"/>
  <c r="CZ102" i="1"/>
  <c r="CZ103" i="1"/>
  <c r="CR102" i="1"/>
  <c r="CR103" i="1"/>
  <c r="CR96" i="1"/>
  <c r="CJ102" i="1"/>
  <c r="CJ103" i="1"/>
  <c r="CJ96" i="1"/>
  <c r="CJ67" i="1"/>
  <c r="CB102" i="1"/>
  <c r="CB103" i="1"/>
  <c r="CB96" i="1"/>
  <c r="CB99" i="1" s="1"/>
  <c r="CB67" i="1"/>
  <c r="BT102" i="1"/>
  <c r="BT103" i="1"/>
  <c r="BT67" i="1"/>
  <c r="BL102" i="1"/>
  <c r="BL103" i="1"/>
  <c r="BL96" i="1"/>
  <c r="BL99" i="1" s="1"/>
  <c r="BL67" i="1"/>
  <c r="BL71" i="1" s="1"/>
  <c r="BD102" i="1"/>
  <c r="BD103" i="1"/>
  <c r="BD96" i="1"/>
  <c r="BD99" i="1" s="1"/>
  <c r="BD67" i="1"/>
  <c r="AV102" i="1"/>
  <c r="AV103" i="1"/>
  <c r="AV96" i="1"/>
  <c r="AV99" i="1" s="1"/>
  <c r="AN102" i="1"/>
  <c r="AN103" i="1"/>
  <c r="AN96" i="1"/>
  <c r="AN99" i="1" s="1"/>
  <c r="AN67" i="1"/>
  <c r="AF28" i="1"/>
  <c r="AF27" i="1"/>
  <c r="AF25" i="1"/>
  <c r="AF35" i="1"/>
  <c r="AF36" i="1"/>
  <c r="AF58" i="1"/>
  <c r="AF73" i="1"/>
  <c r="AF90" i="1"/>
  <c r="AF103" i="1"/>
  <c r="AF102" i="1"/>
  <c r="X103" i="1"/>
  <c r="X102" i="1"/>
  <c r="P103" i="1"/>
  <c r="P102" i="1"/>
  <c r="P67" i="1"/>
  <c r="P96" i="1"/>
  <c r="P99" i="1" s="1"/>
  <c r="X96" i="1"/>
  <c r="X99" i="1" s="1"/>
  <c r="X67" i="1"/>
  <c r="BL100" i="1" l="1"/>
  <c r="BL104" i="1" s="1"/>
  <c r="CR67" i="1"/>
  <c r="AV100" i="1"/>
  <c r="AV104" i="1" s="1"/>
  <c r="AN100" i="1"/>
  <c r="AN104" i="1" s="1"/>
  <c r="P100" i="1"/>
  <c r="P104" i="1" s="1"/>
  <c r="AN71" i="1"/>
  <c r="CB100" i="1"/>
  <c r="CB104" i="1" s="1"/>
  <c r="CJ100" i="1"/>
  <c r="CJ104" i="1" s="1"/>
  <c r="CR100" i="1"/>
  <c r="CR104" i="1" s="1"/>
  <c r="CB71" i="1"/>
  <c r="BD100" i="1"/>
  <c r="BD104" i="1" s="1"/>
  <c r="BD71" i="1"/>
  <c r="AV71" i="1"/>
  <c r="BT100" i="1"/>
  <c r="BT104" i="1" s="1"/>
  <c r="BT71" i="1"/>
  <c r="CJ71" i="1"/>
  <c r="CR71" i="1"/>
  <c r="AF67" i="1"/>
  <c r="AF71" i="1" s="1"/>
  <c r="AF96" i="1"/>
  <c r="AF99" i="1" s="1"/>
  <c r="X71" i="1"/>
  <c r="X100" i="1"/>
  <c r="P71" i="1"/>
  <c r="X104" i="1" l="1"/>
  <c r="AF100" i="1"/>
  <c r="AF104" i="1" l="1"/>
  <c r="CS68" i="1" l="1"/>
  <c r="CS72" i="1"/>
  <c r="CS101" i="1"/>
  <c r="CK68" i="1"/>
  <c r="CK72" i="1"/>
  <c r="CK101" i="1"/>
  <c r="CC68" i="1"/>
  <c r="CC101" i="1"/>
  <c r="BU68" i="1"/>
  <c r="BU72" i="1"/>
  <c r="BU101" i="1"/>
  <c r="BM68" i="1"/>
  <c r="BM72" i="1"/>
  <c r="BM101" i="1"/>
  <c r="BE68" i="1"/>
  <c r="BE101" i="1"/>
  <c r="AW68" i="1"/>
  <c r="AW101" i="1"/>
  <c r="AO68" i="1"/>
  <c r="AO72" i="1"/>
  <c r="AO101" i="1"/>
  <c r="AG68" i="1"/>
  <c r="H103" i="1"/>
  <c r="H102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6" i="1"/>
  <c r="H75" i="1"/>
  <c r="H74" i="1"/>
  <c r="H73" i="1"/>
  <c r="H70" i="1"/>
  <c r="H69" i="1"/>
  <c r="H66" i="1"/>
  <c r="H65" i="1"/>
  <c r="H64" i="1"/>
  <c r="H63" i="1"/>
  <c r="H62" i="1"/>
  <c r="H61" i="1"/>
  <c r="H60" i="1"/>
  <c r="H59" i="1"/>
  <c r="H58" i="1"/>
  <c r="H57" i="1"/>
  <c r="H56" i="1"/>
  <c r="H54" i="1"/>
  <c r="H53" i="1"/>
  <c r="H52" i="1"/>
  <c r="H51" i="1"/>
  <c r="H50" i="1"/>
  <c r="H49" i="1"/>
  <c r="H48" i="1"/>
  <c r="H47" i="1"/>
  <c r="H46" i="1"/>
  <c r="H45" i="1"/>
  <c r="H44" i="1"/>
  <c r="H43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CZ67" i="1" l="1"/>
  <c r="CZ100" i="1" s="1"/>
  <c r="CZ104" i="1" s="1"/>
  <c r="BB95" i="1"/>
  <c r="CP59" i="1"/>
  <c r="H67" i="1" l="1"/>
  <c r="CZ71" i="1"/>
  <c r="H71" i="1" s="1"/>
  <c r="AD36" i="1"/>
  <c r="AD9" i="1"/>
  <c r="H100" i="1" l="1"/>
  <c r="H104" i="1" s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3" i="1"/>
  <c r="F44" i="1"/>
  <c r="F45" i="1"/>
  <c r="F46" i="1"/>
  <c r="F47" i="1"/>
  <c r="F48" i="1"/>
  <c r="F49" i="1"/>
  <c r="F50" i="1"/>
  <c r="F51" i="1"/>
  <c r="F52" i="1"/>
  <c r="F53" i="1"/>
  <c r="F54" i="1"/>
  <c r="F56" i="1"/>
  <c r="F57" i="1"/>
  <c r="F58" i="1"/>
  <c r="F59" i="1"/>
  <c r="F60" i="1"/>
  <c r="F61" i="1"/>
  <c r="F62" i="1"/>
  <c r="F63" i="1"/>
  <c r="F64" i="1"/>
  <c r="F65" i="1"/>
  <c r="F66" i="1"/>
  <c r="F69" i="1"/>
  <c r="F70" i="1"/>
  <c r="F73" i="1"/>
  <c r="F74" i="1"/>
  <c r="F75" i="1"/>
  <c r="F76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7" i="1"/>
  <c r="F98" i="1"/>
  <c r="N102" i="1"/>
  <c r="N103" i="1"/>
  <c r="N96" i="1"/>
  <c r="N99" i="1" s="1"/>
  <c r="N67" i="1"/>
  <c r="O72" i="1"/>
  <c r="O74" i="1"/>
  <c r="Q74" i="1" s="1"/>
  <c r="V102" i="1"/>
  <c r="V103" i="1"/>
  <c r="V96" i="1"/>
  <c r="V67" i="1"/>
  <c r="V71" i="1" s="1"/>
  <c r="W74" i="1"/>
  <c r="Y74" i="1" s="1"/>
  <c r="AD102" i="1"/>
  <c r="AD103" i="1"/>
  <c r="AD96" i="1"/>
  <c r="AD99" i="1" s="1"/>
  <c r="AD67" i="1"/>
  <c r="AE72" i="1"/>
  <c r="AL102" i="1"/>
  <c r="AL103" i="1"/>
  <c r="AL96" i="1"/>
  <c r="AL99" i="1" s="1"/>
  <c r="AL67" i="1"/>
  <c r="AT102" i="1"/>
  <c r="AT103" i="1"/>
  <c r="AT96" i="1"/>
  <c r="AT99" i="1" s="1"/>
  <c r="AT67" i="1"/>
  <c r="AT71" i="1" s="1"/>
  <c r="AU72" i="1"/>
  <c r="AW72" i="1" s="1"/>
  <c r="BB102" i="1"/>
  <c r="BB103" i="1"/>
  <c r="BB96" i="1"/>
  <c r="BB99" i="1" s="1"/>
  <c r="BB67" i="1"/>
  <c r="BC66" i="1"/>
  <c r="BE66" i="1" s="1"/>
  <c r="BC72" i="1"/>
  <c r="BE72" i="1" s="1"/>
  <c r="BJ102" i="1"/>
  <c r="BJ103" i="1"/>
  <c r="BJ96" i="1"/>
  <c r="BJ67" i="1"/>
  <c r="BJ71" i="1" s="1"/>
  <c r="BR102" i="1"/>
  <c r="BR103" i="1"/>
  <c r="BR96" i="1"/>
  <c r="BR99" i="1" s="1"/>
  <c r="BR67" i="1"/>
  <c r="CH102" i="1"/>
  <c r="CH103" i="1"/>
  <c r="CP102" i="1"/>
  <c r="CP103" i="1"/>
  <c r="CX102" i="1"/>
  <c r="CX103" i="1"/>
  <c r="BZ102" i="1"/>
  <c r="BZ103" i="1"/>
  <c r="BZ96" i="1"/>
  <c r="BZ99" i="1" s="1"/>
  <c r="BZ67" i="1"/>
  <c r="CA72" i="1"/>
  <c r="CC72" i="1" s="1"/>
  <c r="CH96" i="1"/>
  <c r="CH67" i="1"/>
  <c r="CP96" i="1"/>
  <c r="CP67" i="1"/>
  <c r="CP71" i="1" s="1"/>
  <c r="CX67" i="1"/>
  <c r="CX100" i="1" s="1"/>
  <c r="T73" i="1"/>
  <c r="L73" i="1"/>
  <c r="CP100" i="1" l="1"/>
  <c r="AL100" i="1"/>
  <c r="AL104" i="1" s="1"/>
  <c r="F68" i="1"/>
  <c r="BZ100" i="1"/>
  <c r="BZ104" i="1" s="1"/>
  <c r="BJ100" i="1"/>
  <c r="BJ104" i="1" s="1"/>
  <c r="BR100" i="1"/>
  <c r="BR104" i="1" s="1"/>
  <c r="N100" i="1"/>
  <c r="N104" i="1" s="1"/>
  <c r="N71" i="1"/>
  <c r="CH100" i="1"/>
  <c r="CH104" i="1" s="1"/>
  <c r="AT100" i="1"/>
  <c r="AT104" i="1" s="1"/>
  <c r="AL71" i="1"/>
  <c r="F103" i="1"/>
  <c r="BB100" i="1"/>
  <c r="BB104" i="1" s="1"/>
  <c r="CP104" i="1"/>
  <c r="BZ71" i="1"/>
  <c r="F102" i="1"/>
  <c r="CX71" i="1"/>
  <c r="CX104" i="1"/>
  <c r="BB71" i="1"/>
  <c r="BR71" i="1"/>
  <c r="BJ99" i="1"/>
  <c r="F96" i="1"/>
  <c r="CH71" i="1"/>
  <c r="V100" i="1"/>
  <c r="V104" i="1" s="1"/>
  <c r="V99" i="1"/>
  <c r="F67" i="1"/>
  <c r="F101" i="1" s="1"/>
  <c r="AD71" i="1"/>
  <c r="AD100" i="1"/>
  <c r="AK41" i="1"/>
  <c r="AM41" i="1" s="1"/>
  <c r="AO41" i="1" s="1"/>
  <c r="AS41" i="1"/>
  <c r="AU41" i="1" s="1"/>
  <c r="AW41" i="1" s="1"/>
  <c r="BA41" i="1"/>
  <c r="BC41" i="1" s="1"/>
  <c r="BE41" i="1" s="1"/>
  <c r="BI41" i="1"/>
  <c r="BK41" i="1" s="1"/>
  <c r="BM41" i="1" s="1"/>
  <c r="BQ41" i="1"/>
  <c r="BS41" i="1" s="1"/>
  <c r="BU41" i="1" s="1"/>
  <c r="BY41" i="1"/>
  <c r="CA41" i="1" s="1"/>
  <c r="CC41" i="1" s="1"/>
  <c r="CG41" i="1"/>
  <c r="CI41" i="1" s="1"/>
  <c r="CK41" i="1" s="1"/>
  <c r="CO41" i="1"/>
  <c r="CQ41" i="1" s="1"/>
  <c r="CS41" i="1" s="1"/>
  <c r="CW41" i="1"/>
  <c r="CY41" i="1" s="1"/>
  <c r="DA41" i="1" s="1"/>
  <c r="AC41" i="1"/>
  <c r="AE41" i="1" s="1"/>
  <c r="AG41" i="1" s="1"/>
  <c r="U41" i="1"/>
  <c r="W41" i="1" s="1"/>
  <c r="Y41" i="1" s="1"/>
  <c r="M41" i="1"/>
  <c r="C41" i="1"/>
  <c r="D41" i="1"/>
  <c r="BA74" i="1"/>
  <c r="BC74" i="1" s="1"/>
  <c r="BE74" i="1" s="1"/>
  <c r="BI74" i="1"/>
  <c r="BK74" i="1" s="1"/>
  <c r="BM74" i="1" s="1"/>
  <c r="BQ74" i="1"/>
  <c r="BS74" i="1" s="1"/>
  <c r="BU74" i="1" s="1"/>
  <c r="BY74" i="1"/>
  <c r="CA74" i="1" s="1"/>
  <c r="CC74" i="1" s="1"/>
  <c r="CG74" i="1"/>
  <c r="CI74" i="1" s="1"/>
  <c r="CK74" i="1" s="1"/>
  <c r="CO74" i="1"/>
  <c r="CQ74" i="1" s="1"/>
  <c r="CS74" i="1" s="1"/>
  <c r="CW74" i="1"/>
  <c r="CY74" i="1" s="1"/>
  <c r="DA74" i="1" s="1"/>
  <c r="AK74" i="1"/>
  <c r="AM74" i="1" s="1"/>
  <c r="AO74" i="1" s="1"/>
  <c r="AS74" i="1"/>
  <c r="AU74" i="1" s="1"/>
  <c r="AW74" i="1" s="1"/>
  <c r="AC74" i="1"/>
  <c r="C74" i="1"/>
  <c r="D74" i="1"/>
  <c r="F104" i="1" l="1"/>
  <c r="AE74" i="1"/>
  <c r="E74" i="1"/>
  <c r="E41" i="1"/>
  <c r="O41" i="1"/>
  <c r="F99" i="1"/>
  <c r="F71" i="1"/>
  <c r="AD104" i="1"/>
  <c r="F105" i="1" s="1"/>
  <c r="F100" i="1"/>
  <c r="C98" i="1"/>
  <c r="D98" i="1"/>
  <c r="D97" i="1"/>
  <c r="C97" i="1"/>
  <c r="D73" i="1"/>
  <c r="D75" i="1"/>
  <c r="D76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C70" i="1"/>
  <c r="D70" i="1"/>
  <c r="C69" i="1"/>
  <c r="D69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3" i="1"/>
  <c r="D44" i="1"/>
  <c r="D45" i="1"/>
  <c r="D46" i="1"/>
  <c r="D47" i="1"/>
  <c r="D48" i="1"/>
  <c r="D49" i="1"/>
  <c r="D50" i="1"/>
  <c r="D51" i="1"/>
  <c r="D52" i="1"/>
  <c r="D53" i="1"/>
  <c r="D54" i="1"/>
  <c r="D56" i="1"/>
  <c r="D57" i="1"/>
  <c r="D58" i="1"/>
  <c r="D59" i="1"/>
  <c r="D60" i="1"/>
  <c r="D61" i="1"/>
  <c r="D62" i="1"/>
  <c r="D63" i="1"/>
  <c r="D64" i="1"/>
  <c r="D65" i="1"/>
  <c r="D66" i="1"/>
  <c r="CW98" i="1"/>
  <c r="CY98" i="1" s="1"/>
  <c r="DA98" i="1" s="1"/>
  <c r="CW97" i="1"/>
  <c r="CY97" i="1" s="1"/>
  <c r="DA97" i="1" s="1"/>
  <c r="CW75" i="1"/>
  <c r="CY75" i="1" s="1"/>
  <c r="DA75" i="1" s="1"/>
  <c r="CW76" i="1"/>
  <c r="CY76" i="1" s="1"/>
  <c r="DA76" i="1" s="1"/>
  <c r="CW78" i="1"/>
  <c r="CY78" i="1" s="1"/>
  <c r="DA78" i="1" s="1"/>
  <c r="CW79" i="1"/>
  <c r="CY79" i="1" s="1"/>
  <c r="DA79" i="1" s="1"/>
  <c r="CW80" i="1"/>
  <c r="CY80" i="1" s="1"/>
  <c r="DA80" i="1" s="1"/>
  <c r="CW81" i="1"/>
  <c r="CY81" i="1" s="1"/>
  <c r="DA81" i="1" s="1"/>
  <c r="CW82" i="1"/>
  <c r="CY82" i="1" s="1"/>
  <c r="DA82" i="1" s="1"/>
  <c r="CW83" i="1"/>
  <c r="CY83" i="1" s="1"/>
  <c r="DA83" i="1" s="1"/>
  <c r="CW84" i="1"/>
  <c r="CY84" i="1" s="1"/>
  <c r="DA84" i="1" s="1"/>
  <c r="CW85" i="1"/>
  <c r="CY85" i="1" s="1"/>
  <c r="DA85" i="1" s="1"/>
  <c r="CW86" i="1"/>
  <c r="CY86" i="1" s="1"/>
  <c r="DA86" i="1" s="1"/>
  <c r="CW87" i="1"/>
  <c r="CY87" i="1" s="1"/>
  <c r="DA87" i="1" s="1"/>
  <c r="CW88" i="1"/>
  <c r="CY88" i="1" s="1"/>
  <c r="DA88" i="1" s="1"/>
  <c r="CW89" i="1"/>
  <c r="CY89" i="1" s="1"/>
  <c r="DA89" i="1" s="1"/>
  <c r="CW90" i="1"/>
  <c r="CY90" i="1" s="1"/>
  <c r="DA90" i="1" s="1"/>
  <c r="CW91" i="1"/>
  <c r="CY91" i="1" s="1"/>
  <c r="DA91" i="1" s="1"/>
  <c r="CW92" i="1"/>
  <c r="CY92" i="1" s="1"/>
  <c r="DA92" i="1" s="1"/>
  <c r="CW93" i="1"/>
  <c r="CY93" i="1" s="1"/>
  <c r="DA93" i="1" s="1"/>
  <c r="CW94" i="1"/>
  <c r="CY94" i="1" s="1"/>
  <c r="DA94" i="1" s="1"/>
  <c r="CW95" i="1"/>
  <c r="CY95" i="1" s="1"/>
  <c r="DA95" i="1" s="1"/>
  <c r="CW73" i="1"/>
  <c r="CY73" i="1" s="1"/>
  <c r="DA73" i="1" s="1"/>
  <c r="CW70" i="1"/>
  <c r="CW69" i="1"/>
  <c r="CY69" i="1" s="1"/>
  <c r="DA69" i="1" s="1"/>
  <c r="CW10" i="1"/>
  <c r="CY10" i="1" s="1"/>
  <c r="DA10" i="1" s="1"/>
  <c r="CW11" i="1"/>
  <c r="CY11" i="1" s="1"/>
  <c r="DA11" i="1" s="1"/>
  <c r="CW12" i="1"/>
  <c r="CY12" i="1" s="1"/>
  <c r="DA12" i="1" s="1"/>
  <c r="CW13" i="1"/>
  <c r="CY13" i="1" s="1"/>
  <c r="DA13" i="1" s="1"/>
  <c r="CW14" i="1"/>
  <c r="CY14" i="1" s="1"/>
  <c r="DA14" i="1" s="1"/>
  <c r="CW15" i="1"/>
  <c r="CY15" i="1" s="1"/>
  <c r="DA15" i="1" s="1"/>
  <c r="CW16" i="1"/>
  <c r="CY16" i="1" s="1"/>
  <c r="DA16" i="1" s="1"/>
  <c r="CW17" i="1"/>
  <c r="CY17" i="1" s="1"/>
  <c r="DA17" i="1" s="1"/>
  <c r="CW18" i="1"/>
  <c r="CY18" i="1" s="1"/>
  <c r="DA18" i="1" s="1"/>
  <c r="CW19" i="1"/>
  <c r="CY19" i="1" s="1"/>
  <c r="DA19" i="1" s="1"/>
  <c r="CW20" i="1"/>
  <c r="CY20" i="1" s="1"/>
  <c r="DA20" i="1" s="1"/>
  <c r="CW21" i="1"/>
  <c r="CY21" i="1" s="1"/>
  <c r="DA21" i="1" s="1"/>
  <c r="CW22" i="1"/>
  <c r="CY22" i="1" s="1"/>
  <c r="DA22" i="1" s="1"/>
  <c r="CW23" i="1"/>
  <c r="CY23" i="1" s="1"/>
  <c r="DA23" i="1" s="1"/>
  <c r="CW24" i="1"/>
  <c r="CY24" i="1" s="1"/>
  <c r="DA24" i="1" s="1"/>
  <c r="CW25" i="1"/>
  <c r="CY25" i="1" s="1"/>
  <c r="DA25" i="1" s="1"/>
  <c r="CW26" i="1"/>
  <c r="CY26" i="1" s="1"/>
  <c r="DA26" i="1" s="1"/>
  <c r="CW27" i="1"/>
  <c r="CY27" i="1" s="1"/>
  <c r="DA27" i="1" s="1"/>
  <c r="CW28" i="1"/>
  <c r="CY28" i="1" s="1"/>
  <c r="DA28" i="1" s="1"/>
  <c r="CW29" i="1"/>
  <c r="CY29" i="1" s="1"/>
  <c r="DA29" i="1" s="1"/>
  <c r="CW30" i="1"/>
  <c r="CY30" i="1" s="1"/>
  <c r="DA30" i="1" s="1"/>
  <c r="CW31" i="1"/>
  <c r="CY31" i="1" s="1"/>
  <c r="DA31" i="1" s="1"/>
  <c r="CW32" i="1"/>
  <c r="CY32" i="1" s="1"/>
  <c r="DA32" i="1" s="1"/>
  <c r="CW33" i="1"/>
  <c r="CY33" i="1" s="1"/>
  <c r="DA33" i="1" s="1"/>
  <c r="CW34" i="1"/>
  <c r="CY34" i="1" s="1"/>
  <c r="DA34" i="1" s="1"/>
  <c r="CW35" i="1"/>
  <c r="CY35" i="1" s="1"/>
  <c r="DA35" i="1" s="1"/>
  <c r="CW36" i="1"/>
  <c r="CY36" i="1" s="1"/>
  <c r="DA36" i="1" s="1"/>
  <c r="CW37" i="1"/>
  <c r="CY37" i="1" s="1"/>
  <c r="DA37" i="1" s="1"/>
  <c r="CW38" i="1"/>
  <c r="CY38" i="1" s="1"/>
  <c r="DA38" i="1" s="1"/>
  <c r="CW39" i="1"/>
  <c r="CY39" i="1" s="1"/>
  <c r="DA39" i="1" s="1"/>
  <c r="CW40" i="1"/>
  <c r="CY40" i="1" s="1"/>
  <c r="DA40" i="1" s="1"/>
  <c r="CW43" i="1"/>
  <c r="CY43" i="1" s="1"/>
  <c r="DA43" i="1" s="1"/>
  <c r="CW44" i="1"/>
  <c r="CY44" i="1" s="1"/>
  <c r="DA44" i="1" s="1"/>
  <c r="CW45" i="1"/>
  <c r="CY45" i="1" s="1"/>
  <c r="DA45" i="1" s="1"/>
  <c r="CW46" i="1"/>
  <c r="CY46" i="1" s="1"/>
  <c r="DA46" i="1" s="1"/>
  <c r="CW47" i="1"/>
  <c r="CY47" i="1" s="1"/>
  <c r="DA47" i="1" s="1"/>
  <c r="CW48" i="1"/>
  <c r="CY48" i="1" s="1"/>
  <c r="DA48" i="1" s="1"/>
  <c r="CW49" i="1"/>
  <c r="CY49" i="1" s="1"/>
  <c r="DA49" i="1" s="1"/>
  <c r="CW50" i="1"/>
  <c r="CY50" i="1" s="1"/>
  <c r="DA50" i="1" s="1"/>
  <c r="CW51" i="1"/>
  <c r="CY51" i="1" s="1"/>
  <c r="DA51" i="1" s="1"/>
  <c r="CW52" i="1"/>
  <c r="CY52" i="1" s="1"/>
  <c r="DA52" i="1" s="1"/>
  <c r="CW53" i="1"/>
  <c r="CY53" i="1" s="1"/>
  <c r="DA53" i="1" s="1"/>
  <c r="CW54" i="1"/>
  <c r="CY54" i="1" s="1"/>
  <c r="DA54" i="1" s="1"/>
  <c r="CW56" i="1"/>
  <c r="CY56" i="1" s="1"/>
  <c r="DA56" i="1" s="1"/>
  <c r="CW57" i="1"/>
  <c r="CY57" i="1" s="1"/>
  <c r="DA57" i="1" s="1"/>
  <c r="CW58" i="1"/>
  <c r="CY58" i="1" s="1"/>
  <c r="DA58" i="1" s="1"/>
  <c r="CW59" i="1"/>
  <c r="CY59" i="1" s="1"/>
  <c r="DA59" i="1" s="1"/>
  <c r="CW60" i="1"/>
  <c r="CY60" i="1" s="1"/>
  <c r="DA60" i="1" s="1"/>
  <c r="CW61" i="1"/>
  <c r="CY61" i="1" s="1"/>
  <c r="DA61" i="1" s="1"/>
  <c r="CW62" i="1"/>
  <c r="CY62" i="1" s="1"/>
  <c r="DA62" i="1" s="1"/>
  <c r="CW63" i="1"/>
  <c r="CY63" i="1" s="1"/>
  <c r="DA63" i="1" s="1"/>
  <c r="CW64" i="1"/>
  <c r="CY64" i="1" s="1"/>
  <c r="DA64" i="1" s="1"/>
  <c r="CW65" i="1"/>
  <c r="CW66" i="1"/>
  <c r="CW9" i="1"/>
  <c r="CY9" i="1" s="1"/>
  <c r="DA9" i="1" s="1"/>
  <c r="CO98" i="1"/>
  <c r="CQ98" i="1" s="1"/>
  <c r="CS98" i="1" s="1"/>
  <c r="CO97" i="1"/>
  <c r="CQ97" i="1" s="1"/>
  <c r="CS97" i="1" s="1"/>
  <c r="CO75" i="1"/>
  <c r="CQ75" i="1" s="1"/>
  <c r="CS75" i="1" s="1"/>
  <c r="CO76" i="1"/>
  <c r="CQ76" i="1" s="1"/>
  <c r="CS76" i="1" s="1"/>
  <c r="CO78" i="1"/>
  <c r="CQ78" i="1" s="1"/>
  <c r="CS78" i="1" s="1"/>
  <c r="CO79" i="1"/>
  <c r="CQ79" i="1" s="1"/>
  <c r="CS79" i="1" s="1"/>
  <c r="CO80" i="1"/>
  <c r="CQ80" i="1" s="1"/>
  <c r="CS80" i="1" s="1"/>
  <c r="CO81" i="1"/>
  <c r="CQ81" i="1" s="1"/>
  <c r="CS81" i="1" s="1"/>
  <c r="CO82" i="1"/>
  <c r="CQ82" i="1" s="1"/>
  <c r="CS82" i="1" s="1"/>
  <c r="CO83" i="1"/>
  <c r="CQ83" i="1" s="1"/>
  <c r="CS83" i="1" s="1"/>
  <c r="CO84" i="1"/>
  <c r="CQ84" i="1" s="1"/>
  <c r="CS84" i="1" s="1"/>
  <c r="CO85" i="1"/>
  <c r="CQ85" i="1" s="1"/>
  <c r="CS85" i="1" s="1"/>
  <c r="CO86" i="1"/>
  <c r="CQ86" i="1" s="1"/>
  <c r="CS86" i="1" s="1"/>
  <c r="CO87" i="1"/>
  <c r="CQ87" i="1" s="1"/>
  <c r="CS87" i="1" s="1"/>
  <c r="CO88" i="1"/>
  <c r="CQ88" i="1" s="1"/>
  <c r="CS88" i="1" s="1"/>
  <c r="CO89" i="1"/>
  <c r="CQ89" i="1" s="1"/>
  <c r="CS89" i="1" s="1"/>
  <c r="CO90" i="1"/>
  <c r="CQ90" i="1" s="1"/>
  <c r="CS90" i="1" s="1"/>
  <c r="CO91" i="1"/>
  <c r="CQ91" i="1" s="1"/>
  <c r="CS91" i="1" s="1"/>
  <c r="CO92" i="1"/>
  <c r="CQ92" i="1" s="1"/>
  <c r="CS92" i="1" s="1"/>
  <c r="CO93" i="1"/>
  <c r="CQ93" i="1" s="1"/>
  <c r="CS93" i="1" s="1"/>
  <c r="CO94" i="1"/>
  <c r="CQ94" i="1" s="1"/>
  <c r="CS94" i="1" s="1"/>
  <c r="CO95" i="1"/>
  <c r="CQ95" i="1" s="1"/>
  <c r="CS95" i="1" s="1"/>
  <c r="CO73" i="1"/>
  <c r="CQ73" i="1" s="1"/>
  <c r="CS73" i="1" s="1"/>
  <c r="CO70" i="1"/>
  <c r="CQ70" i="1" s="1"/>
  <c r="CS70" i="1" s="1"/>
  <c r="CO69" i="1"/>
  <c r="CQ69" i="1" s="1"/>
  <c r="CS69" i="1" s="1"/>
  <c r="CS102" i="1" s="1"/>
  <c r="CO10" i="1"/>
  <c r="CQ10" i="1" s="1"/>
  <c r="CS10" i="1" s="1"/>
  <c r="CO11" i="1"/>
  <c r="CQ11" i="1" s="1"/>
  <c r="CS11" i="1" s="1"/>
  <c r="CO12" i="1"/>
  <c r="CQ12" i="1" s="1"/>
  <c r="CS12" i="1" s="1"/>
  <c r="CO13" i="1"/>
  <c r="CQ13" i="1" s="1"/>
  <c r="CS13" i="1" s="1"/>
  <c r="CO14" i="1"/>
  <c r="CQ14" i="1" s="1"/>
  <c r="CS14" i="1" s="1"/>
  <c r="CO15" i="1"/>
  <c r="CQ15" i="1" s="1"/>
  <c r="CS15" i="1" s="1"/>
  <c r="CO16" i="1"/>
  <c r="CQ16" i="1" s="1"/>
  <c r="CS16" i="1" s="1"/>
  <c r="CO17" i="1"/>
  <c r="CQ17" i="1" s="1"/>
  <c r="CS17" i="1" s="1"/>
  <c r="CO18" i="1"/>
  <c r="CQ18" i="1" s="1"/>
  <c r="CS18" i="1" s="1"/>
  <c r="CO19" i="1"/>
  <c r="CQ19" i="1" s="1"/>
  <c r="CS19" i="1" s="1"/>
  <c r="CO20" i="1"/>
  <c r="CQ20" i="1" s="1"/>
  <c r="CS20" i="1" s="1"/>
  <c r="CO21" i="1"/>
  <c r="CQ21" i="1" s="1"/>
  <c r="CS21" i="1" s="1"/>
  <c r="CO22" i="1"/>
  <c r="CQ22" i="1" s="1"/>
  <c r="CS22" i="1" s="1"/>
  <c r="CO23" i="1"/>
  <c r="CQ23" i="1" s="1"/>
  <c r="CS23" i="1" s="1"/>
  <c r="CO24" i="1"/>
  <c r="CQ24" i="1" s="1"/>
  <c r="CS24" i="1" s="1"/>
  <c r="CO25" i="1"/>
  <c r="CQ25" i="1" s="1"/>
  <c r="CS25" i="1" s="1"/>
  <c r="CO26" i="1"/>
  <c r="CQ26" i="1" s="1"/>
  <c r="CS26" i="1" s="1"/>
  <c r="CO27" i="1"/>
  <c r="CQ27" i="1" s="1"/>
  <c r="CS27" i="1" s="1"/>
  <c r="CO28" i="1"/>
  <c r="CQ28" i="1" s="1"/>
  <c r="CS28" i="1" s="1"/>
  <c r="CO29" i="1"/>
  <c r="CQ29" i="1" s="1"/>
  <c r="CS29" i="1" s="1"/>
  <c r="CO30" i="1"/>
  <c r="CQ30" i="1" s="1"/>
  <c r="CS30" i="1" s="1"/>
  <c r="CO31" i="1"/>
  <c r="CQ31" i="1" s="1"/>
  <c r="CS31" i="1" s="1"/>
  <c r="CO32" i="1"/>
  <c r="CQ32" i="1" s="1"/>
  <c r="CS32" i="1" s="1"/>
  <c r="CO33" i="1"/>
  <c r="CQ33" i="1" s="1"/>
  <c r="CS33" i="1" s="1"/>
  <c r="CO34" i="1"/>
  <c r="CQ34" i="1" s="1"/>
  <c r="CS34" i="1" s="1"/>
  <c r="CO35" i="1"/>
  <c r="CQ35" i="1" s="1"/>
  <c r="CS35" i="1" s="1"/>
  <c r="CO36" i="1"/>
  <c r="CQ36" i="1" s="1"/>
  <c r="CS36" i="1" s="1"/>
  <c r="CO37" i="1"/>
  <c r="CQ37" i="1" s="1"/>
  <c r="CS37" i="1" s="1"/>
  <c r="CO38" i="1"/>
  <c r="CQ38" i="1" s="1"/>
  <c r="CS38" i="1" s="1"/>
  <c r="CO39" i="1"/>
  <c r="CQ39" i="1" s="1"/>
  <c r="CS39" i="1" s="1"/>
  <c r="CO40" i="1"/>
  <c r="CQ40" i="1" s="1"/>
  <c r="CS40" i="1" s="1"/>
  <c r="CO43" i="1"/>
  <c r="CQ43" i="1" s="1"/>
  <c r="CS43" i="1" s="1"/>
  <c r="CO44" i="1"/>
  <c r="CQ44" i="1" s="1"/>
  <c r="CS44" i="1" s="1"/>
  <c r="CO45" i="1"/>
  <c r="CQ45" i="1" s="1"/>
  <c r="CS45" i="1" s="1"/>
  <c r="CO46" i="1"/>
  <c r="CQ46" i="1" s="1"/>
  <c r="CS46" i="1" s="1"/>
  <c r="CO47" i="1"/>
  <c r="CQ47" i="1" s="1"/>
  <c r="CS47" i="1" s="1"/>
  <c r="CO48" i="1"/>
  <c r="CQ48" i="1" s="1"/>
  <c r="CS48" i="1" s="1"/>
  <c r="CO49" i="1"/>
  <c r="CQ49" i="1" s="1"/>
  <c r="CS49" i="1" s="1"/>
  <c r="CO50" i="1"/>
  <c r="CQ50" i="1" s="1"/>
  <c r="CS50" i="1" s="1"/>
  <c r="CO51" i="1"/>
  <c r="CQ51" i="1" s="1"/>
  <c r="CS51" i="1" s="1"/>
  <c r="CO52" i="1"/>
  <c r="CQ52" i="1" s="1"/>
  <c r="CS52" i="1" s="1"/>
  <c r="CO53" i="1"/>
  <c r="CQ53" i="1" s="1"/>
  <c r="CS53" i="1" s="1"/>
  <c r="CO54" i="1"/>
  <c r="CQ54" i="1" s="1"/>
  <c r="CS54" i="1" s="1"/>
  <c r="CO56" i="1"/>
  <c r="CQ56" i="1" s="1"/>
  <c r="CS56" i="1" s="1"/>
  <c r="CO57" i="1"/>
  <c r="CQ57" i="1" s="1"/>
  <c r="CS57" i="1" s="1"/>
  <c r="CO58" i="1"/>
  <c r="CQ58" i="1" s="1"/>
  <c r="CS58" i="1" s="1"/>
  <c r="CO59" i="1"/>
  <c r="CQ59" i="1" s="1"/>
  <c r="CS59" i="1" s="1"/>
  <c r="CO60" i="1"/>
  <c r="CQ60" i="1" s="1"/>
  <c r="CS60" i="1" s="1"/>
  <c r="CO61" i="1"/>
  <c r="CQ61" i="1" s="1"/>
  <c r="CS61" i="1" s="1"/>
  <c r="CO62" i="1"/>
  <c r="CQ62" i="1" s="1"/>
  <c r="CS62" i="1" s="1"/>
  <c r="CO63" i="1"/>
  <c r="CQ63" i="1" s="1"/>
  <c r="CS63" i="1" s="1"/>
  <c r="CO64" i="1"/>
  <c r="CQ64" i="1" s="1"/>
  <c r="CS64" i="1" s="1"/>
  <c r="CO65" i="1"/>
  <c r="CQ65" i="1" s="1"/>
  <c r="CS65" i="1" s="1"/>
  <c r="CO66" i="1"/>
  <c r="CQ66" i="1" s="1"/>
  <c r="CS66" i="1" s="1"/>
  <c r="CO9" i="1"/>
  <c r="CQ9" i="1" s="1"/>
  <c r="CS9" i="1" s="1"/>
  <c r="CG98" i="1"/>
  <c r="CI98" i="1" s="1"/>
  <c r="CK98" i="1" s="1"/>
  <c r="CG97" i="1"/>
  <c r="CI97" i="1" s="1"/>
  <c r="CK97" i="1" s="1"/>
  <c r="CG75" i="1"/>
  <c r="CI75" i="1" s="1"/>
  <c r="CK75" i="1" s="1"/>
  <c r="CG76" i="1"/>
  <c r="CI76" i="1" s="1"/>
  <c r="CK76" i="1" s="1"/>
  <c r="CG78" i="1"/>
  <c r="CI78" i="1" s="1"/>
  <c r="CK78" i="1" s="1"/>
  <c r="CG79" i="1"/>
  <c r="CI79" i="1" s="1"/>
  <c r="CK79" i="1" s="1"/>
  <c r="CG80" i="1"/>
  <c r="CI80" i="1" s="1"/>
  <c r="CK80" i="1" s="1"/>
  <c r="CG81" i="1"/>
  <c r="CI81" i="1" s="1"/>
  <c r="CK81" i="1" s="1"/>
  <c r="CG82" i="1"/>
  <c r="CI82" i="1" s="1"/>
  <c r="CK82" i="1" s="1"/>
  <c r="CG83" i="1"/>
  <c r="CI83" i="1" s="1"/>
  <c r="CK83" i="1" s="1"/>
  <c r="CG84" i="1"/>
  <c r="CI84" i="1" s="1"/>
  <c r="CK84" i="1" s="1"/>
  <c r="CG85" i="1"/>
  <c r="CI85" i="1" s="1"/>
  <c r="CK85" i="1" s="1"/>
  <c r="CG86" i="1"/>
  <c r="CI86" i="1" s="1"/>
  <c r="CK86" i="1" s="1"/>
  <c r="CG87" i="1"/>
  <c r="CI87" i="1" s="1"/>
  <c r="CK87" i="1" s="1"/>
  <c r="CG88" i="1"/>
  <c r="CI88" i="1" s="1"/>
  <c r="CK88" i="1" s="1"/>
  <c r="CG89" i="1"/>
  <c r="CI89" i="1" s="1"/>
  <c r="CK89" i="1" s="1"/>
  <c r="CG90" i="1"/>
  <c r="CI90" i="1" s="1"/>
  <c r="CK90" i="1" s="1"/>
  <c r="CG91" i="1"/>
  <c r="CI91" i="1" s="1"/>
  <c r="CK91" i="1" s="1"/>
  <c r="CG92" i="1"/>
  <c r="CI92" i="1" s="1"/>
  <c r="CK92" i="1" s="1"/>
  <c r="CG93" i="1"/>
  <c r="CI93" i="1" s="1"/>
  <c r="CK93" i="1" s="1"/>
  <c r="CG94" i="1"/>
  <c r="CI94" i="1" s="1"/>
  <c r="CK94" i="1" s="1"/>
  <c r="CG95" i="1"/>
  <c r="CI95" i="1" s="1"/>
  <c r="CK95" i="1" s="1"/>
  <c r="CG73" i="1"/>
  <c r="CI73" i="1" s="1"/>
  <c r="CK73" i="1" s="1"/>
  <c r="CG70" i="1"/>
  <c r="CI70" i="1" s="1"/>
  <c r="CK70" i="1" s="1"/>
  <c r="CG69" i="1"/>
  <c r="CI69" i="1" s="1"/>
  <c r="CK69" i="1" s="1"/>
  <c r="CG10" i="1"/>
  <c r="CI10" i="1" s="1"/>
  <c r="CK10" i="1" s="1"/>
  <c r="CG11" i="1"/>
  <c r="CI11" i="1" s="1"/>
  <c r="CK11" i="1" s="1"/>
  <c r="CG12" i="1"/>
  <c r="CI12" i="1" s="1"/>
  <c r="CK12" i="1" s="1"/>
  <c r="CG13" i="1"/>
  <c r="CI13" i="1" s="1"/>
  <c r="CK13" i="1" s="1"/>
  <c r="CG14" i="1"/>
  <c r="CI14" i="1" s="1"/>
  <c r="CK14" i="1" s="1"/>
  <c r="CG15" i="1"/>
  <c r="CI15" i="1" s="1"/>
  <c r="CK15" i="1" s="1"/>
  <c r="CG16" i="1"/>
  <c r="CI16" i="1" s="1"/>
  <c r="CK16" i="1" s="1"/>
  <c r="CG17" i="1"/>
  <c r="CI17" i="1" s="1"/>
  <c r="CK17" i="1" s="1"/>
  <c r="CG18" i="1"/>
  <c r="CI18" i="1" s="1"/>
  <c r="CK18" i="1" s="1"/>
  <c r="CG19" i="1"/>
  <c r="CI19" i="1" s="1"/>
  <c r="CK19" i="1" s="1"/>
  <c r="CG20" i="1"/>
  <c r="CI20" i="1" s="1"/>
  <c r="CK20" i="1" s="1"/>
  <c r="CG21" i="1"/>
  <c r="CI21" i="1" s="1"/>
  <c r="CK21" i="1" s="1"/>
  <c r="CG22" i="1"/>
  <c r="CI22" i="1" s="1"/>
  <c r="CK22" i="1" s="1"/>
  <c r="CG23" i="1"/>
  <c r="CI23" i="1" s="1"/>
  <c r="CK23" i="1" s="1"/>
  <c r="CG24" i="1"/>
  <c r="CI24" i="1" s="1"/>
  <c r="CK24" i="1" s="1"/>
  <c r="CG25" i="1"/>
  <c r="CI25" i="1" s="1"/>
  <c r="CK25" i="1" s="1"/>
  <c r="CG26" i="1"/>
  <c r="CI26" i="1" s="1"/>
  <c r="CK26" i="1" s="1"/>
  <c r="CG27" i="1"/>
  <c r="CI27" i="1" s="1"/>
  <c r="CK27" i="1" s="1"/>
  <c r="CG28" i="1"/>
  <c r="CI28" i="1" s="1"/>
  <c r="CK28" i="1" s="1"/>
  <c r="CG29" i="1"/>
  <c r="CI29" i="1" s="1"/>
  <c r="CK29" i="1" s="1"/>
  <c r="CG30" i="1"/>
  <c r="CI30" i="1" s="1"/>
  <c r="CK30" i="1" s="1"/>
  <c r="CG31" i="1"/>
  <c r="CI31" i="1" s="1"/>
  <c r="CK31" i="1" s="1"/>
  <c r="CG32" i="1"/>
  <c r="CI32" i="1" s="1"/>
  <c r="CK32" i="1" s="1"/>
  <c r="CG33" i="1"/>
  <c r="CI33" i="1" s="1"/>
  <c r="CK33" i="1" s="1"/>
  <c r="CG34" i="1"/>
  <c r="CI34" i="1" s="1"/>
  <c r="CK34" i="1" s="1"/>
  <c r="CG35" i="1"/>
  <c r="CI35" i="1" s="1"/>
  <c r="CK35" i="1" s="1"/>
  <c r="CG36" i="1"/>
  <c r="CI36" i="1" s="1"/>
  <c r="CK36" i="1" s="1"/>
  <c r="CG37" i="1"/>
  <c r="CI37" i="1" s="1"/>
  <c r="CK37" i="1" s="1"/>
  <c r="CG38" i="1"/>
  <c r="CI38" i="1" s="1"/>
  <c r="CK38" i="1" s="1"/>
  <c r="CG39" i="1"/>
  <c r="CI39" i="1" s="1"/>
  <c r="CK39" i="1" s="1"/>
  <c r="CG40" i="1"/>
  <c r="CI40" i="1" s="1"/>
  <c r="CK40" i="1" s="1"/>
  <c r="CG43" i="1"/>
  <c r="CI43" i="1" s="1"/>
  <c r="CK43" i="1" s="1"/>
  <c r="CG44" i="1"/>
  <c r="CI44" i="1" s="1"/>
  <c r="CK44" i="1" s="1"/>
  <c r="CG45" i="1"/>
  <c r="CI45" i="1" s="1"/>
  <c r="CK45" i="1" s="1"/>
  <c r="CG46" i="1"/>
  <c r="CI46" i="1" s="1"/>
  <c r="CK46" i="1" s="1"/>
  <c r="CG47" i="1"/>
  <c r="CI47" i="1" s="1"/>
  <c r="CK47" i="1" s="1"/>
  <c r="CG48" i="1"/>
  <c r="CI48" i="1" s="1"/>
  <c r="CK48" i="1" s="1"/>
  <c r="CG49" i="1"/>
  <c r="CI49" i="1" s="1"/>
  <c r="CK49" i="1" s="1"/>
  <c r="CG50" i="1"/>
  <c r="CI50" i="1" s="1"/>
  <c r="CK50" i="1" s="1"/>
  <c r="CG51" i="1"/>
  <c r="CI51" i="1" s="1"/>
  <c r="CK51" i="1" s="1"/>
  <c r="CG52" i="1"/>
  <c r="CI52" i="1" s="1"/>
  <c r="CK52" i="1" s="1"/>
  <c r="CG53" i="1"/>
  <c r="CI53" i="1" s="1"/>
  <c r="CK53" i="1" s="1"/>
  <c r="CG54" i="1"/>
  <c r="CI54" i="1" s="1"/>
  <c r="CK54" i="1" s="1"/>
  <c r="CG56" i="1"/>
  <c r="CI56" i="1" s="1"/>
  <c r="CK56" i="1" s="1"/>
  <c r="CG57" i="1"/>
  <c r="CI57" i="1" s="1"/>
  <c r="CK57" i="1" s="1"/>
  <c r="CG58" i="1"/>
  <c r="CI58" i="1" s="1"/>
  <c r="CK58" i="1" s="1"/>
  <c r="CG59" i="1"/>
  <c r="CI59" i="1" s="1"/>
  <c r="CK59" i="1" s="1"/>
  <c r="CG60" i="1"/>
  <c r="CI60" i="1" s="1"/>
  <c r="CK60" i="1" s="1"/>
  <c r="CG61" i="1"/>
  <c r="CI61" i="1" s="1"/>
  <c r="CK61" i="1" s="1"/>
  <c r="CG62" i="1"/>
  <c r="CI62" i="1" s="1"/>
  <c r="CK62" i="1" s="1"/>
  <c r="CG63" i="1"/>
  <c r="CI63" i="1" s="1"/>
  <c r="CK63" i="1" s="1"/>
  <c r="CG64" i="1"/>
  <c r="CI64" i="1" s="1"/>
  <c r="CK64" i="1" s="1"/>
  <c r="CG65" i="1"/>
  <c r="CI65" i="1" s="1"/>
  <c r="CK65" i="1" s="1"/>
  <c r="CG66" i="1"/>
  <c r="CI66" i="1" s="1"/>
  <c r="CK66" i="1" s="1"/>
  <c r="CG9" i="1"/>
  <c r="CI9" i="1" s="1"/>
  <c r="CK9" i="1" s="1"/>
  <c r="BY98" i="1"/>
  <c r="CA98" i="1" s="1"/>
  <c r="CC98" i="1" s="1"/>
  <c r="BY97" i="1"/>
  <c r="CA97" i="1" s="1"/>
  <c r="CC97" i="1" s="1"/>
  <c r="BY75" i="1"/>
  <c r="CA75" i="1" s="1"/>
  <c r="CC75" i="1" s="1"/>
  <c r="BY76" i="1"/>
  <c r="CA76" i="1" s="1"/>
  <c r="CC76" i="1" s="1"/>
  <c r="BY78" i="1"/>
  <c r="CA78" i="1" s="1"/>
  <c r="CC78" i="1" s="1"/>
  <c r="BY79" i="1"/>
  <c r="CA79" i="1" s="1"/>
  <c r="CC79" i="1" s="1"/>
  <c r="BY80" i="1"/>
  <c r="CA80" i="1" s="1"/>
  <c r="CC80" i="1" s="1"/>
  <c r="BY81" i="1"/>
  <c r="CA81" i="1" s="1"/>
  <c r="CC81" i="1" s="1"/>
  <c r="BY82" i="1"/>
  <c r="CA82" i="1" s="1"/>
  <c r="CC82" i="1" s="1"/>
  <c r="BY83" i="1"/>
  <c r="CA83" i="1" s="1"/>
  <c r="CC83" i="1" s="1"/>
  <c r="BY84" i="1"/>
  <c r="CA84" i="1" s="1"/>
  <c r="CC84" i="1" s="1"/>
  <c r="BY85" i="1"/>
  <c r="CA85" i="1" s="1"/>
  <c r="CC85" i="1" s="1"/>
  <c r="BY86" i="1"/>
  <c r="CA86" i="1" s="1"/>
  <c r="CC86" i="1" s="1"/>
  <c r="BY87" i="1"/>
  <c r="CA87" i="1" s="1"/>
  <c r="CC87" i="1" s="1"/>
  <c r="BY88" i="1"/>
  <c r="CA88" i="1" s="1"/>
  <c r="CC88" i="1" s="1"/>
  <c r="BY89" i="1"/>
  <c r="CA89" i="1" s="1"/>
  <c r="CC89" i="1" s="1"/>
  <c r="BY90" i="1"/>
  <c r="CA90" i="1" s="1"/>
  <c r="CC90" i="1" s="1"/>
  <c r="BY91" i="1"/>
  <c r="CA91" i="1" s="1"/>
  <c r="CC91" i="1" s="1"/>
  <c r="BY92" i="1"/>
  <c r="CA92" i="1" s="1"/>
  <c r="CC92" i="1" s="1"/>
  <c r="BY93" i="1"/>
  <c r="CA93" i="1" s="1"/>
  <c r="CC93" i="1" s="1"/>
  <c r="BY94" i="1"/>
  <c r="CA94" i="1" s="1"/>
  <c r="CC94" i="1" s="1"/>
  <c r="BY95" i="1"/>
  <c r="CA95" i="1" s="1"/>
  <c r="CC95" i="1" s="1"/>
  <c r="BY73" i="1"/>
  <c r="CA73" i="1" s="1"/>
  <c r="CC73" i="1" s="1"/>
  <c r="BY70" i="1"/>
  <c r="CA70" i="1" s="1"/>
  <c r="CC70" i="1" s="1"/>
  <c r="BY69" i="1"/>
  <c r="BY10" i="1"/>
  <c r="CA10" i="1" s="1"/>
  <c r="CC10" i="1" s="1"/>
  <c r="BY11" i="1"/>
  <c r="CA11" i="1" s="1"/>
  <c r="CC11" i="1" s="1"/>
  <c r="BY12" i="1"/>
  <c r="CA12" i="1" s="1"/>
  <c r="CC12" i="1" s="1"/>
  <c r="BY13" i="1"/>
  <c r="CA13" i="1" s="1"/>
  <c r="CC13" i="1" s="1"/>
  <c r="BY14" i="1"/>
  <c r="CA14" i="1" s="1"/>
  <c r="CC14" i="1" s="1"/>
  <c r="BY15" i="1"/>
  <c r="CA15" i="1" s="1"/>
  <c r="CC15" i="1" s="1"/>
  <c r="BY16" i="1"/>
  <c r="CA16" i="1" s="1"/>
  <c r="CC16" i="1" s="1"/>
  <c r="BY17" i="1"/>
  <c r="CA17" i="1" s="1"/>
  <c r="CC17" i="1" s="1"/>
  <c r="BY18" i="1"/>
  <c r="CA18" i="1" s="1"/>
  <c r="CC18" i="1" s="1"/>
  <c r="BY19" i="1"/>
  <c r="CA19" i="1" s="1"/>
  <c r="CC19" i="1" s="1"/>
  <c r="BY20" i="1"/>
  <c r="CA20" i="1" s="1"/>
  <c r="CC20" i="1" s="1"/>
  <c r="BY21" i="1"/>
  <c r="CA21" i="1" s="1"/>
  <c r="CC21" i="1" s="1"/>
  <c r="BY22" i="1"/>
  <c r="CA22" i="1" s="1"/>
  <c r="CC22" i="1" s="1"/>
  <c r="BY23" i="1"/>
  <c r="CA23" i="1" s="1"/>
  <c r="CC23" i="1" s="1"/>
  <c r="BY24" i="1"/>
  <c r="CA24" i="1" s="1"/>
  <c r="CC24" i="1" s="1"/>
  <c r="BY25" i="1"/>
  <c r="CA25" i="1" s="1"/>
  <c r="CC25" i="1" s="1"/>
  <c r="BY26" i="1"/>
  <c r="CA26" i="1" s="1"/>
  <c r="CC26" i="1" s="1"/>
  <c r="BY27" i="1"/>
  <c r="CA27" i="1" s="1"/>
  <c r="CC27" i="1" s="1"/>
  <c r="BY28" i="1"/>
  <c r="CA28" i="1" s="1"/>
  <c r="CC28" i="1" s="1"/>
  <c r="BY29" i="1"/>
  <c r="CA29" i="1" s="1"/>
  <c r="CC29" i="1" s="1"/>
  <c r="BY30" i="1"/>
  <c r="CA30" i="1" s="1"/>
  <c r="CC30" i="1" s="1"/>
  <c r="BY31" i="1"/>
  <c r="CA31" i="1" s="1"/>
  <c r="CC31" i="1" s="1"/>
  <c r="BY32" i="1"/>
  <c r="CA32" i="1" s="1"/>
  <c r="CC32" i="1" s="1"/>
  <c r="BY33" i="1"/>
  <c r="CA33" i="1" s="1"/>
  <c r="CC33" i="1" s="1"/>
  <c r="BY34" i="1"/>
  <c r="CA34" i="1" s="1"/>
  <c r="CC34" i="1" s="1"/>
  <c r="BY35" i="1"/>
  <c r="CA35" i="1" s="1"/>
  <c r="CC35" i="1" s="1"/>
  <c r="BY36" i="1"/>
  <c r="CA36" i="1" s="1"/>
  <c r="CC36" i="1" s="1"/>
  <c r="BY37" i="1"/>
  <c r="CA37" i="1" s="1"/>
  <c r="CC37" i="1" s="1"/>
  <c r="BY38" i="1"/>
  <c r="CA38" i="1" s="1"/>
  <c r="CC38" i="1" s="1"/>
  <c r="BY39" i="1"/>
  <c r="CA39" i="1" s="1"/>
  <c r="CC39" i="1" s="1"/>
  <c r="BY40" i="1"/>
  <c r="CA40" i="1" s="1"/>
  <c r="CC40" i="1" s="1"/>
  <c r="BY43" i="1"/>
  <c r="CA43" i="1" s="1"/>
  <c r="CC43" i="1" s="1"/>
  <c r="BY44" i="1"/>
  <c r="CA44" i="1" s="1"/>
  <c r="CC44" i="1" s="1"/>
  <c r="BY45" i="1"/>
  <c r="CA45" i="1" s="1"/>
  <c r="CC45" i="1" s="1"/>
  <c r="BY46" i="1"/>
  <c r="CA46" i="1" s="1"/>
  <c r="CC46" i="1" s="1"/>
  <c r="BY47" i="1"/>
  <c r="CA47" i="1" s="1"/>
  <c r="CC47" i="1" s="1"/>
  <c r="BY48" i="1"/>
  <c r="CA48" i="1" s="1"/>
  <c r="CC48" i="1" s="1"/>
  <c r="BY49" i="1"/>
  <c r="CA49" i="1" s="1"/>
  <c r="CC49" i="1" s="1"/>
  <c r="BY50" i="1"/>
  <c r="CA50" i="1" s="1"/>
  <c r="CC50" i="1" s="1"/>
  <c r="BY51" i="1"/>
  <c r="CA51" i="1" s="1"/>
  <c r="CC51" i="1" s="1"/>
  <c r="BY52" i="1"/>
  <c r="CA52" i="1" s="1"/>
  <c r="CC52" i="1" s="1"/>
  <c r="BY53" i="1"/>
  <c r="CA53" i="1" s="1"/>
  <c r="CC53" i="1" s="1"/>
  <c r="BY54" i="1"/>
  <c r="CA54" i="1" s="1"/>
  <c r="CC54" i="1" s="1"/>
  <c r="BY56" i="1"/>
  <c r="CA56" i="1" s="1"/>
  <c r="CC56" i="1" s="1"/>
  <c r="BY57" i="1"/>
  <c r="CA57" i="1" s="1"/>
  <c r="CC57" i="1" s="1"/>
  <c r="BY58" i="1"/>
  <c r="CA58" i="1" s="1"/>
  <c r="CC58" i="1" s="1"/>
  <c r="BY59" i="1"/>
  <c r="CA59" i="1" s="1"/>
  <c r="CC59" i="1" s="1"/>
  <c r="BY60" i="1"/>
  <c r="CA60" i="1" s="1"/>
  <c r="CC60" i="1" s="1"/>
  <c r="BY61" i="1"/>
  <c r="CA61" i="1" s="1"/>
  <c r="CC61" i="1" s="1"/>
  <c r="BY62" i="1"/>
  <c r="CA62" i="1" s="1"/>
  <c r="CC62" i="1" s="1"/>
  <c r="BY63" i="1"/>
  <c r="CA63" i="1" s="1"/>
  <c r="CC63" i="1" s="1"/>
  <c r="BY64" i="1"/>
  <c r="CA64" i="1" s="1"/>
  <c r="CC64" i="1" s="1"/>
  <c r="BY65" i="1"/>
  <c r="CA65" i="1" s="1"/>
  <c r="CC65" i="1" s="1"/>
  <c r="BY66" i="1"/>
  <c r="CA66" i="1" s="1"/>
  <c r="CC66" i="1" s="1"/>
  <c r="BY9" i="1"/>
  <c r="CA9" i="1" s="1"/>
  <c r="CC9" i="1" s="1"/>
  <c r="BQ98" i="1"/>
  <c r="BS98" i="1" s="1"/>
  <c r="BU98" i="1" s="1"/>
  <c r="BQ97" i="1"/>
  <c r="BS97" i="1" s="1"/>
  <c r="BU97" i="1" s="1"/>
  <c r="BQ75" i="1"/>
  <c r="BS75" i="1" s="1"/>
  <c r="BU75" i="1" s="1"/>
  <c r="BQ76" i="1"/>
  <c r="BS76" i="1" s="1"/>
  <c r="BU76" i="1" s="1"/>
  <c r="BQ78" i="1"/>
  <c r="BS78" i="1" s="1"/>
  <c r="BU78" i="1" s="1"/>
  <c r="BQ79" i="1"/>
  <c r="BS79" i="1" s="1"/>
  <c r="BU79" i="1" s="1"/>
  <c r="BQ80" i="1"/>
  <c r="BS80" i="1" s="1"/>
  <c r="BU80" i="1" s="1"/>
  <c r="BQ81" i="1"/>
  <c r="BS81" i="1" s="1"/>
  <c r="BU81" i="1" s="1"/>
  <c r="BQ82" i="1"/>
  <c r="BS82" i="1" s="1"/>
  <c r="BU82" i="1" s="1"/>
  <c r="BQ83" i="1"/>
  <c r="BS83" i="1" s="1"/>
  <c r="BU83" i="1" s="1"/>
  <c r="BQ84" i="1"/>
  <c r="BS84" i="1" s="1"/>
  <c r="BU84" i="1" s="1"/>
  <c r="BQ85" i="1"/>
  <c r="BS85" i="1" s="1"/>
  <c r="BU85" i="1" s="1"/>
  <c r="BQ86" i="1"/>
  <c r="BS86" i="1" s="1"/>
  <c r="BU86" i="1" s="1"/>
  <c r="BQ87" i="1"/>
  <c r="BS87" i="1" s="1"/>
  <c r="BU87" i="1" s="1"/>
  <c r="BQ88" i="1"/>
  <c r="BS88" i="1" s="1"/>
  <c r="BU88" i="1" s="1"/>
  <c r="BQ89" i="1"/>
  <c r="BS89" i="1" s="1"/>
  <c r="BU89" i="1" s="1"/>
  <c r="BQ90" i="1"/>
  <c r="BS90" i="1" s="1"/>
  <c r="BU90" i="1" s="1"/>
  <c r="BQ91" i="1"/>
  <c r="BS91" i="1" s="1"/>
  <c r="BU91" i="1" s="1"/>
  <c r="BQ92" i="1"/>
  <c r="BS92" i="1" s="1"/>
  <c r="BU92" i="1" s="1"/>
  <c r="BQ93" i="1"/>
  <c r="BS93" i="1" s="1"/>
  <c r="BU93" i="1" s="1"/>
  <c r="BQ94" i="1"/>
  <c r="BS94" i="1" s="1"/>
  <c r="BU94" i="1" s="1"/>
  <c r="BQ95" i="1"/>
  <c r="BS95" i="1" s="1"/>
  <c r="BU95" i="1" s="1"/>
  <c r="BQ73" i="1"/>
  <c r="BS73" i="1" s="1"/>
  <c r="BU73" i="1" s="1"/>
  <c r="BQ70" i="1"/>
  <c r="BS70" i="1" s="1"/>
  <c r="BU70" i="1" s="1"/>
  <c r="BQ69" i="1"/>
  <c r="BS69" i="1" s="1"/>
  <c r="BU69" i="1" s="1"/>
  <c r="BQ10" i="1"/>
  <c r="BS10" i="1" s="1"/>
  <c r="BU10" i="1" s="1"/>
  <c r="BQ11" i="1"/>
  <c r="BS11" i="1" s="1"/>
  <c r="BU11" i="1" s="1"/>
  <c r="BQ12" i="1"/>
  <c r="BS12" i="1" s="1"/>
  <c r="BU12" i="1" s="1"/>
  <c r="BQ13" i="1"/>
  <c r="BS13" i="1" s="1"/>
  <c r="BU13" i="1" s="1"/>
  <c r="BQ14" i="1"/>
  <c r="BS14" i="1" s="1"/>
  <c r="BU14" i="1" s="1"/>
  <c r="BQ15" i="1"/>
  <c r="BS15" i="1" s="1"/>
  <c r="BU15" i="1" s="1"/>
  <c r="BQ16" i="1"/>
  <c r="BS16" i="1" s="1"/>
  <c r="BU16" i="1" s="1"/>
  <c r="BQ17" i="1"/>
  <c r="BS17" i="1" s="1"/>
  <c r="BU17" i="1" s="1"/>
  <c r="BQ18" i="1"/>
  <c r="BS18" i="1" s="1"/>
  <c r="BU18" i="1" s="1"/>
  <c r="BQ19" i="1"/>
  <c r="BS19" i="1" s="1"/>
  <c r="BU19" i="1" s="1"/>
  <c r="BQ20" i="1"/>
  <c r="BS20" i="1" s="1"/>
  <c r="BU20" i="1" s="1"/>
  <c r="BQ21" i="1"/>
  <c r="BS21" i="1" s="1"/>
  <c r="BU21" i="1" s="1"/>
  <c r="BQ22" i="1"/>
  <c r="BS22" i="1" s="1"/>
  <c r="BU22" i="1" s="1"/>
  <c r="BQ23" i="1"/>
  <c r="BS23" i="1" s="1"/>
  <c r="BU23" i="1" s="1"/>
  <c r="BQ24" i="1"/>
  <c r="BS24" i="1" s="1"/>
  <c r="BU24" i="1" s="1"/>
  <c r="BQ25" i="1"/>
  <c r="BS25" i="1" s="1"/>
  <c r="BU25" i="1" s="1"/>
  <c r="BQ26" i="1"/>
  <c r="BS26" i="1" s="1"/>
  <c r="BU26" i="1" s="1"/>
  <c r="BQ27" i="1"/>
  <c r="BS27" i="1" s="1"/>
  <c r="BU27" i="1" s="1"/>
  <c r="BQ28" i="1"/>
  <c r="BS28" i="1" s="1"/>
  <c r="BU28" i="1" s="1"/>
  <c r="BQ29" i="1"/>
  <c r="BS29" i="1" s="1"/>
  <c r="BU29" i="1" s="1"/>
  <c r="BQ30" i="1"/>
  <c r="BS30" i="1" s="1"/>
  <c r="BU30" i="1" s="1"/>
  <c r="BQ31" i="1"/>
  <c r="BS31" i="1" s="1"/>
  <c r="BU31" i="1" s="1"/>
  <c r="BQ32" i="1"/>
  <c r="BS32" i="1" s="1"/>
  <c r="BU32" i="1" s="1"/>
  <c r="BQ33" i="1"/>
  <c r="BS33" i="1" s="1"/>
  <c r="BU33" i="1" s="1"/>
  <c r="BQ34" i="1"/>
  <c r="BS34" i="1" s="1"/>
  <c r="BU34" i="1" s="1"/>
  <c r="BQ35" i="1"/>
  <c r="BS35" i="1" s="1"/>
  <c r="BU35" i="1" s="1"/>
  <c r="BQ36" i="1"/>
  <c r="BS36" i="1" s="1"/>
  <c r="BU36" i="1" s="1"/>
  <c r="BQ37" i="1"/>
  <c r="BS37" i="1" s="1"/>
  <c r="BU37" i="1" s="1"/>
  <c r="BQ38" i="1"/>
  <c r="BS38" i="1" s="1"/>
  <c r="BU38" i="1" s="1"/>
  <c r="BQ39" i="1"/>
  <c r="BS39" i="1" s="1"/>
  <c r="BU39" i="1" s="1"/>
  <c r="BQ40" i="1"/>
  <c r="BS40" i="1" s="1"/>
  <c r="BU40" i="1" s="1"/>
  <c r="BQ43" i="1"/>
  <c r="BS43" i="1" s="1"/>
  <c r="BU43" i="1" s="1"/>
  <c r="BQ44" i="1"/>
  <c r="BS44" i="1" s="1"/>
  <c r="BU44" i="1" s="1"/>
  <c r="BQ45" i="1"/>
  <c r="BS45" i="1" s="1"/>
  <c r="BU45" i="1" s="1"/>
  <c r="BQ46" i="1"/>
  <c r="BS46" i="1" s="1"/>
  <c r="BU46" i="1" s="1"/>
  <c r="BQ47" i="1"/>
  <c r="BS47" i="1" s="1"/>
  <c r="BU47" i="1" s="1"/>
  <c r="BQ48" i="1"/>
  <c r="BS48" i="1" s="1"/>
  <c r="BU48" i="1" s="1"/>
  <c r="BQ49" i="1"/>
  <c r="BS49" i="1" s="1"/>
  <c r="BU49" i="1" s="1"/>
  <c r="BQ50" i="1"/>
  <c r="BS50" i="1" s="1"/>
  <c r="BU50" i="1" s="1"/>
  <c r="BQ51" i="1"/>
  <c r="BS51" i="1" s="1"/>
  <c r="BU51" i="1" s="1"/>
  <c r="BQ52" i="1"/>
  <c r="BS52" i="1" s="1"/>
  <c r="BU52" i="1" s="1"/>
  <c r="BQ53" i="1"/>
  <c r="BS53" i="1" s="1"/>
  <c r="BU53" i="1" s="1"/>
  <c r="BQ54" i="1"/>
  <c r="BS54" i="1" s="1"/>
  <c r="BU54" i="1" s="1"/>
  <c r="BQ56" i="1"/>
  <c r="BS56" i="1" s="1"/>
  <c r="BU56" i="1" s="1"/>
  <c r="BQ57" i="1"/>
  <c r="BS57" i="1" s="1"/>
  <c r="BU57" i="1" s="1"/>
  <c r="BQ58" i="1"/>
  <c r="BS58" i="1" s="1"/>
  <c r="BU58" i="1" s="1"/>
  <c r="BQ59" i="1"/>
  <c r="BS59" i="1" s="1"/>
  <c r="BU59" i="1" s="1"/>
  <c r="BQ60" i="1"/>
  <c r="BS60" i="1" s="1"/>
  <c r="BU60" i="1" s="1"/>
  <c r="BQ61" i="1"/>
  <c r="BS61" i="1" s="1"/>
  <c r="BU61" i="1" s="1"/>
  <c r="BQ62" i="1"/>
  <c r="BS62" i="1" s="1"/>
  <c r="BU62" i="1" s="1"/>
  <c r="BQ63" i="1"/>
  <c r="BS63" i="1" s="1"/>
  <c r="BU63" i="1" s="1"/>
  <c r="BQ64" i="1"/>
  <c r="BS64" i="1" s="1"/>
  <c r="BU64" i="1" s="1"/>
  <c r="BQ65" i="1"/>
  <c r="BS65" i="1" s="1"/>
  <c r="BU65" i="1" s="1"/>
  <c r="BQ66" i="1"/>
  <c r="BS66" i="1" s="1"/>
  <c r="BU66" i="1" s="1"/>
  <c r="BQ9" i="1"/>
  <c r="BS9" i="1" s="1"/>
  <c r="BU9" i="1" s="1"/>
  <c r="BI98" i="1"/>
  <c r="BK98" i="1" s="1"/>
  <c r="BM98" i="1" s="1"/>
  <c r="BI97" i="1"/>
  <c r="BK97" i="1" s="1"/>
  <c r="BM97" i="1" s="1"/>
  <c r="BI75" i="1"/>
  <c r="BK75" i="1" s="1"/>
  <c r="BM75" i="1" s="1"/>
  <c r="BI76" i="1"/>
  <c r="BK76" i="1" s="1"/>
  <c r="BM76" i="1" s="1"/>
  <c r="BI78" i="1"/>
  <c r="BK78" i="1" s="1"/>
  <c r="BM78" i="1" s="1"/>
  <c r="BI79" i="1"/>
  <c r="BK79" i="1" s="1"/>
  <c r="BM79" i="1" s="1"/>
  <c r="BI80" i="1"/>
  <c r="BK80" i="1" s="1"/>
  <c r="BM80" i="1" s="1"/>
  <c r="BI81" i="1"/>
  <c r="BK81" i="1" s="1"/>
  <c r="BM81" i="1" s="1"/>
  <c r="BI82" i="1"/>
  <c r="BK82" i="1" s="1"/>
  <c r="BM82" i="1" s="1"/>
  <c r="BI83" i="1"/>
  <c r="BK83" i="1" s="1"/>
  <c r="BM83" i="1" s="1"/>
  <c r="BI84" i="1"/>
  <c r="BK84" i="1" s="1"/>
  <c r="BM84" i="1" s="1"/>
  <c r="BI85" i="1"/>
  <c r="BK85" i="1" s="1"/>
  <c r="BM85" i="1" s="1"/>
  <c r="BI86" i="1"/>
  <c r="BK86" i="1" s="1"/>
  <c r="BM86" i="1" s="1"/>
  <c r="BI87" i="1"/>
  <c r="BK87" i="1" s="1"/>
  <c r="BM87" i="1" s="1"/>
  <c r="BI88" i="1"/>
  <c r="BK88" i="1" s="1"/>
  <c r="BM88" i="1" s="1"/>
  <c r="BI89" i="1"/>
  <c r="BK89" i="1" s="1"/>
  <c r="BM89" i="1" s="1"/>
  <c r="BI90" i="1"/>
  <c r="BK90" i="1" s="1"/>
  <c r="BM90" i="1" s="1"/>
  <c r="BI91" i="1"/>
  <c r="BK91" i="1" s="1"/>
  <c r="BM91" i="1" s="1"/>
  <c r="BI92" i="1"/>
  <c r="BK92" i="1" s="1"/>
  <c r="BM92" i="1" s="1"/>
  <c r="BI93" i="1"/>
  <c r="BK93" i="1" s="1"/>
  <c r="BM93" i="1" s="1"/>
  <c r="BI94" i="1"/>
  <c r="BK94" i="1" s="1"/>
  <c r="BM94" i="1" s="1"/>
  <c r="BI95" i="1"/>
  <c r="BK95" i="1" s="1"/>
  <c r="BM95" i="1" s="1"/>
  <c r="BI73" i="1"/>
  <c r="BK73" i="1" s="1"/>
  <c r="BM73" i="1" s="1"/>
  <c r="BI70" i="1"/>
  <c r="BK70" i="1" s="1"/>
  <c r="BM70" i="1" s="1"/>
  <c r="BI69" i="1"/>
  <c r="BK69" i="1" s="1"/>
  <c r="BM69" i="1" s="1"/>
  <c r="BM102" i="1" s="1"/>
  <c r="BI10" i="1"/>
  <c r="BK10" i="1" s="1"/>
  <c r="BM10" i="1" s="1"/>
  <c r="BI11" i="1"/>
  <c r="BK11" i="1" s="1"/>
  <c r="BM11" i="1" s="1"/>
  <c r="BI12" i="1"/>
  <c r="BK12" i="1" s="1"/>
  <c r="BM12" i="1" s="1"/>
  <c r="BI13" i="1"/>
  <c r="BK13" i="1" s="1"/>
  <c r="BM13" i="1" s="1"/>
  <c r="BI14" i="1"/>
  <c r="BK14" i="1" s="1"/>
  <c r="BM14" i="1" s="1"/>
  <c r="BI15" i="1"/>
  <c r="BK15" i="1" s="1"/>
  <c r="BM15" i="1" s="1"/>
  <c r="BI16" i="1"/>
  <c r="BK16" i="1" s="1"/>
  <c r="BM16" i="1" s="1"/>
  <c r="BI17" i="1"/>
  <c r="BK17" i="1" s="1"/>
  <c r="BM17" i="1" s="1"/>
  <c r="BI18" i="1"/>
  <c r="BK18" i="1" s="1"/>
  <c r="BM18" i="1" s="1"/>
  <c r="BI19" i="1"/>
  <c r="BK19" i="1" s="1"/>
  <c r="BM19" i="1" s="1"/>
  <c r="BI20" i="1"/>
  <c r="BK20" i="1" s="1"/>
  <c r="BM20" i="1" s="1"/>
  <c r="BI21" i="1"/>
  <c r="BK21" i="1" s="1"/>
  <c r="BM21" i="1" s="1"/>
  <c r="BI22" i="1"/>
  <c r="BK22" i="1" s="1"/>
  <c r="BM22" i="1" s="1"/>
  <c r="BI23" i="1"/>
  <c r="BK23" i="1" s="1"/>
  <c r="BM23" i="1" s="1"/>
  <c r="BI24" i="1"/>
  <c r="BK24" i="1" s="1"/>
  <c r="BM24" i="1" s="1"/>
  <c r="BI25" i="1"/>
  <c r="BK25" i="1" s="1"/>
  <c r="BM25" i="1" s="1"/>
  <c r="BI26" i="1"/>
  <c r="BK26" i="1" s="1"/>
  <c r="BM26" i="1" s="1"/>
  <c r="BI27" i="1"/>
  <c r="BK27" i="1" s="1"/>
  <c r="BM27" i="1" s="1"/>
  <c r="BI28" i="1"/>
  <c r="BK28" i="1" s="1"/>
  <c r="BM28" i="1" s="1"/>
  <c r="BI29" i="1"/>
  <c r="BK29" i="1" s="1"/>
  <c r="BM29" i="1" s="1"/>
  <c r="BI30" i="1"/>
  <c r="BK30" i="1" s="1"/>
  <c r="BM30" i="1" s="1"/>
  <c r="BI31" i="1"/>
  <c r="BK31" i="1" s="1"/>
  <c r="BM31" i="1" s="1"/>
  <c r="BI32" i="1"/>
  <c r="BK32" i="1" s="1"/>
  <c r="BM32" i="1" s="1"/>
  <c r="BI33" i="1"/>
  <c r="BK33" i="1" s="1"/>
  <c r="BM33" i="1" s="1"/>
  <c r="BI34" i="1"/>
  <c r="BK34" i="1" s="1"/>
  <c r="BM34" i="1" s="1"/>
  <c r="BI35" i="1"/>
  <c r="BK35" i="1" s="1"/>
  <c r="BM35" i="1" s="1"/>
  <c r="BI36" i="1"/>
  <c r="BK36" i="1" s="1"/>
  <c r="BM36" i="1" s="1"/>
  <c r="BI37" i="1"/>
  <c r="BK37" i="1" s="1"/>
  <c r="BM37" i="1" s="1"/>
  <c r="BI38" i="1"/>
  <c r="BK38" i="1" s="1"/>
  <c r="BM38" i="1" s="1"/>
  <c r="BI39" i="1"/>
  <c r="BK39" i="1" s="1"/>
  <c r="BM39" i="1" s="1"/>
  <c r="BI40" i="1"/>
  <c r="BK40" i="1" s="1"/>
  <c r="BM40" i="1" s="1"/>
  <c r="BI43" i="1"/>
  <c r="BK43" i="1" s="1"/>
  <c r="BM43" i="1" s="1"/>
  <c r="BI44" i="1"/>
  <c r="BK44" i="1" s="1"/>
  <c r="BM44" i="1" s="1"/>
  <c r="BI45" i="1"/>
  <c r="BK45" i="1" s="1"/>
  <c r="BM45" i="1" s="1"/>
  <c r="BI46" i="1"/>
  <c r="BK46" i="1" s="1"/>
  <c r="BM46" i="1" s="1"/>
  <c r="BI47" i="1"/>
  <c r="BK47" i="1" s="1"/>
  <c r="BM47" i="1" s="1"/>
  <c r="BI48" i="1"/>
  <c r="BK48" i="1" s="1"/>
  <c r="BM48" i="1" s="1"/>
  <c r="BI49" i="1"/>
  <c r="BK49" i="1" s="1"/>
  <c r="BM49" i="1" s="1"/>
  <c r="BI50" i="1"/>
  <c r="BK50" i="1" s="1"/>
  <c r="BM50" i="1" s="1"/>
  <c r="BI51" i="1"/>
  <c r="BK51" i="1" s="1"/>
  <c r="BM51" i="1" s="1"/>
  <c r="BI52" i="1"/>
  <c r="BK52" i="1" s="1"/>
  <c r="BM52" i="1" s="1"/>
  <c r="BI53" i="1"/>
  <c r="BK53" i="1" s="1"/>
  <c r="BM53" i="1" s="1"/>
  <c r="BI54" i="1"/>
  <c r="BK54" i="1" s="1"/>
  <c r="BM54" i="1" s="1"/>
  <c r="BI56" i="1"/>
  <c r="BK56" i="1" s="1"/>
  <c r="BM56" i="1" s="1"/>
  <c r="BI57" i="1"/>
  <c r="BK57" i="1" s="1"/>
  <c r="BM57" i="1" s="1"/>
  <c r="BI58" i="1"/>
  <c r="BK58" i="1" s="1"/>
  <c r="BM58" i="1" s="1"/>
  <c r="BI59" i="1"/>
  <c r="BK59" i="1" s="1"/>
  <c r="BM59" i="1" s="1"/>
  <c r="BI60" i="1"/>
  <c r="BK60" i="1" s="1"/>
  <c r="BM60" i="1" s="1"/>
  <c r="BI61" i="1"/>
  <c r="BK61" i="1" s="1"/>
  <c r="BM61" i="1" s="1"/>
  <c r="BI62" i="1"/>
  <c r="BK62" i="1" s="1"/>
  <c r="BM62" i="1" s="1"/>
  <c r="BI63" i="1"/>
  <c r="BK63" i="1" s="1"/>
  <c r="BM63" i="1" s="1"/>
  <c r="BI64" i="1"/>
  <c r="BK64" i="1" s="1"/>
  <c r="BM64" i="1" s="1"/>
  <c r="BI65" i="1"/>
  <c r="BK65" i="1" s="1"/>
  <c r="BM65" i="1" s="1"/>
  <c r="BI66" i="1"/>
  <c r="BK66" i="1" s="1"/>
  <c r="BM66" i="1" s="1"/>
  <c r="BI9" i="1"/>
  <c r="BK9" i="1" s="1"/>
  <c r="BM9" i="1" s="1"/>
  <c r="BA98" i="1"/>
  <c r="BC98" i="1" s="1"/>
  <c r="BE98" i="1" s="1"/>
  <c r="BA97" i="1"/>
  <c r="BC97" i="1" s="1"/>
  <c r="BE97" i="1" s="1"/>
  <c r="BA75" i="1"/>
  <c r="BC75" i="1" s="1"/>
  <c r="BE75" i="1" s="1"/>
  <c r="BA76" i="1"/>
  <c r="BC76" i="1" s="1"/>
  <c r="BE76" i="1" s="1"/>
  <c r="BA78" i="1"/>
  <c r="BC78" i="1" s="1"/>
  <c r="BE78" i="1" s="1"/>
  <c r="BA79" i="1"/>
  <c r="BC79" i="1" s="1"/>
  <c r="BE79" i="1" s="1"/>
  <c r="BA80" i="1"/>
  <c r="BC80" i="1" s="1"/>
  <c r="BE80" i="1" s="1"/>
  <c r="BA81" i="1"/>
  <c r="BC81" i="1" s="1"/>
  <c r="BE81" i="1" s="1"/>
  <c r="BA82" i="1"/>
  <c r="BC82" i="1" s="1"/>
  <c r="BE82" i="1" s="1"/>
  <c r="BA83" i="1"/>
  <c r="BC83" i="1" s="1"/>
  <c r="BE83" i="1" s="1"/>
  <c r="BA84" i="1"/>
  <c r="BC84" i="1" s="1"/>
  <c r="BE84" i="1" s="1"/>
  <c r="BA85" i="1"/>
  <c r="BC85" i="1" s="1"/>
  <c r="BE85" i="1" s="1"/>
  <c r="BA86" i="1"/>
  <c r="BC86" i="1" s="1"/>
  <c r="BE86" i="1" s="1"/>
  <c r="BA87" i="1"/>
  <c r="BC87" i="1" s="1"/>
  <c r="BE87" i="1" s="1"/>
  <c r="BA88" i="1"/>
  <c r="BC88" i="1" s="1"/>
  <c r="BE88" i="1" s="1"/>
  <c r="BA89" i="1"/>
  <c r="BC89" i="1" s="1"/>
  <c r="BE89" i="1" s="1"/>
  <c r="BA90" i="1"/>
  <c r="BC90" i="1" s="1"/>
  <c r="BE90" i="1" s="1"/>
  <c r="BA91" i="1"/>
  <c r="BC91" i="1" s="1"/>
  <c r="BE91" i="1" s="1"/>
  <c r="BA92" i="1"/>
  <c r="BC92" i="1" s="1"/>
  <c r="BE92" i="1" s="1"/>
  <c r="BA93" i="1"/>
  <c r="BC93" i="1" s="1"/>
  <c r="BE93" i="1" s="1"/>
  <c r="BA94" i="1"/>
  <c r="BC94" i="1" s="1"/>
  <c r="BE94" i="1" s="1"/>
  <c r="BA95" i="1"/>
  <c r="BC95" i="1" s="1"/>
  <c r="BE95" i="1" s="1"/>
  <c r="BA73" i="1"/>
  <c r="BC73" i="1" s="1"/>
  <c r="BE73" i="1" s="1"/>
  <c r="BA70" i="1"/>
  <c r="BC70" i="1" s="1"/>
  <c r="BE70" i="1" s="1"/>
  <c r="BA69" i="1"/>
  <c r="BC69" i="1" s="1"/>
  <c r="BE69" i="1" s="1"/>
  <c r="BA10" i="1"/>
  <c r="BC10" i="1" s="1"/>
  <c r="BE10" i="1" s="1"/>
  <c r="BA11" i="1"/>
  <c r="BC11" i="1" s="1"/>
  <c r="BE11" i="1" s="1"/>
  <c r="BA12" i="1"/>
  <c r="BC12" i="1" s="1"/>
  <c r="BE12" i="1" s="1"/>
  <c r="BA13" i="1"/>
  <c r="BC13" i="1" s="1"/>
  <c r="BE13" i="1" s="1"/>
  <c r="BA14" i="1"/>
  <c r="BC14" i="1" s="1"/>
  <c r="BE14" i="1" s="1"/>
  <c r="BA15" i="1"/>
  <c r="BC15" i="1" s="1"/>
  <c r="BE15" i="1" s="1"/>
  <c r="BA16" i="1"/>
  <c r="BC16" i="1" s="1"/>
  <c r="BE16" i="1" s="1"/>
  <c r="BA17" i="1"/>
  <c r="BC17" i="1" s="1"/>
  <c r="BE17" i="1" s="1"/>
  <c r="BA18" i="1"/>
  <c r="BC18" i="1" s="1"/>
  <c r="BE18" i="1" s="1"/>
  <c r="BA19" i="1"/>
  <c r="BC19" i="1" s="1"/>
  <c r="BE19" i="1" s="1"/>
  <c r="BA20" i="1"/>
  <c r="BC20" i="1" s="1"/>
  <c r="BE20" i="1" s="1"/>
  <c r="BA21" i="1"/>
  <c r="BC21" i="1" s="1"/>
  <c r="BE21" i="1" s="1"/>
  <c r="BA22" i="1"/>
  <c r="BC22" i="1" s="1"/>
  <c r="BE22" i="1" s="1"/>
  <c r="BA23" i="1"/>
  <c r="BC23" i="1" s="1"/>
  <c r="BE23" i="1" s="1"/>
  <c r="BA24" i="1"/>
  <c r="BC24" i="1" s="1"/>
  <c r="BE24" i="1" s="1"/>
  <c r="BA25" i="1"/>
  <c r="BC25" i="1" s="1"/>
  <c r="BE25" i="1" s="1"/>
  <c r="BA26" i="1"/>
  <c r="BC26" i="1" s="1"/>
  <c r="BE26" i="1" s="1"/>
  <c r="BA27" i="1"/>
  <c r="BC27" i="1" s="1"/>
  <c r="BE27" i="1" s="1"/>
  <c r="BA28" i="1"/>
  <c r="BC28" i="1" s="1"/>
  <c r="BE28" i="1" s="1"/>
  <c r="BA29" i="1"/>
  <c r="BC29" i="1" s="1"/>
  <c r="BE29" i="1" s="1"/>
  <c r="BA30" i="1"/>
  <c r="BC30" i="1" s="1"/>
  <c r="BE30" i="1" s="1"/>
  <c r="BA31" i="1"/>
  <c r="BC31" i="1" s="1"/>
  <c r="BE31" i="1" s="1"/>
  <c r="BA32" i="1"/>
  <c r="BC32" i="1" s="1"/>
  <c r="BE32" i="1" s="1"/>
  <c r="BA33" i="1"/>
  <c r="BC33" i="1" s="1"/>
  <c r="BE33" i="1" s="1"/>
  <c r="BA34" i="1"/>
  <c r="BC34" i="1" s="1"/>
  <c r="BE34" i="1" s="1"/>
  <c r="BA35" i="1"/>
  <c r="BC35" i="1" s="1"/>
  <c r="BE35" i="1" s="1"/>
  <c r="BA36" i="1"/>
  <c r="BC36" i="1" s="1"/>
  <c r="BE36" i="1" s="1"/>
  <c r="BA37" i="1"/>
  <c r="BC37" i="1" s="1"/>
  <c r="BE37" i="1" s="1"/>
  <c r="BA38" i="1"/>
  <c r="BC38" i="1" s="1"/>
  <c r="BE38" i="1" s="1"/>
  <c r="BA39" i="1"/>
  <c r="BC39" i="1" s="1"/>
  <c r="BE39" i="1" s="1"/>
  <c r="BA40" i="1"/>
  <c r="BC40" i="1" s="1"/>
  <c r="BE40" i="1" s="1"/>
  <c r="BA43" i="1"/>
  <c r="BC43" i="1" s="1"/>
  <c r="BE43" i="1" s="1"/>
  <c r="BA44" i="1"/>
  <c r="BC44" i="1" s="1"/>
  <c r="BE44" i="1" s="1"/>
  <c r="BA45" i="1"/>
  <c r="BC45" i="1" s="1"/>
  <c r="BE45" i="1" s="1"/>
  <c r="BA46" i="1"/>
  <c r="BC46" i="1" s="1"/>
  <c r="BE46" i="1" s="1"/>
  <c r="BA47" i="1"/>
  <c r="BC47" i="1" s="1"/>
  <c r="BE47" i="1" s="1"/>
  <c r="BA48" i="1"/>
  <c r="BC48" i="1" s="1"/>
  <c r="BE48" i="1" s="1"/>
  <c r="BA49" i="1"/>
  <c r="BC49" i="1" s="1"/>
  <c r="BE49" i="1" s="1"/>
  <c r="BA50" i="1"/>
  <c r="BC50" i="1" s="1"/>
  <c r="BE50" i="1" s="1"/>
  <c r="BA51" i="1"/>
  <c r="BC51" i="1" s="1"/>
  <c r="BE51" i="1" s="1"/>
  <c r="BA52" i="1"/>
  <c r="BC52" i="1" s="1"/>
  <c r="BE52" i="1" s="1"/>
  <c r="BA53" i="1"/>
  <c r="BC53" i="1" s="1"/>
  <c r="BE53" i="1" s="1"/>
  <c r="BA54" i="1"/>
  <c r="BC54" i="1" s="1"/>
  <c r="BE54" i="1" s="1"/>
  <c r="BA56" i="1"/>
  <c r="BC56" i="1" s="1"/>
  <c r="BE56" i="1" s="1"/>
  <c r="BA57" i="1"/>
  <c r="BC57" i="1" s="1"/>
  <c r="BE57" i="1" s="1"/>
  <c r="BA58" i="1"/>
  <c r="BC58" i="1" s="1"/>
  <c r="BE58" i="1" s="1"/>
  <c r="BA59" i="1"/>
  <c r="BC59" i="1" s="1"/>
  <c r="BE59" i="1" s="1"/>
  <c r="BA60" i="1"/>
  <c r="BC60" i="1" s="1"/>
  <c r="BE60" i="1" s="1"/>
  <c r="BA61" i="1"/>
  <c r="BC61" i="1" s="1"/>
  <c r="BE61" i="1" s="1"/>
  <c r="BA62" i="1"/>
  <c r="BC62" i="1" s="1"/>
  <c r="BE62" i="1" s="1"/>
  <c r="BA63" i="1"/>
  <c r="BC63" i="1" s="1"/>
  <c r="BE63" i="1" s="1"/>
  <c r="BA64" i="1"/>
  <c r="BC64" i="1" s="1"/>
  <c r="BE64" i="1" s="1"/>
  <c r="BA65" i="1"/>
  <c r="BC65" i="1" s="1"/>
  <c r="BE65" i="1" s="1"/>
  <c r="BA9" i="1"/>
  <c r="BC9" i="1" s="1"/>
  <c r="BE9" i="1" s="1"/>
  <c r="AS98" i="1"/>
  <c r="AU98" i="1" s="1"/>
  <c r="AW98" i="1" s="1"/>
  <c r="AS97" i="1"/>
  <c r="AU97" i="1" s="1"/>
  <c r="AW97" i="1" s="1"/>
  <c r="AS75" i="1"/>
  <c r="AU75" i="1" s="1"/>
  <c r="AW75" i="1" s="1"/>
  <c r="AS76" i="1"/>
  <c r="AU76" i="1" s="1"/>
  <c r="AW76" i="1" s="1"/>
  <c r="AS78" i="1"/>
  <c r="AU78" i="1" s="1"/>
  <c r="AW78" i="1" s="1"/>
  <c r="AS79" i="1"/>
  <c r="AU79" i="1" s="1"/>
  <c r="AW79" i="1" s="1"/>
  <c r="AS80" i="1"/>
  <c r="AU80" i="1" s="1"/>
  <c r="AW80" i="1" s="1"/>
  <c r="AS81" i="1"/>
  <c r="AU81" i="1" s="1"/>
  <c r="AW81" i="1" s="1"/>
  <c r="AS82" i="1"/>
  <c r="AU82" i="1" s="1"/>
  <c r="AW82" i="1" s="1"/>
  <c r="AS83" i="1"/>
  <c r="AU83" i="1" s="1"/>
  <c r="AW83" i="1" s="1"/>
  <c r="AS84" i="1"/>
  <c r="AU84" i="1" s="1"/>
  <c r="AW84" i="1" s="1"/>
  <c r="AS85" i="1"/>
  <c r="AU85" i="1" s="1"/>
  <c r="AW85" i="1" s="1"/>
  <c r="AS86" i="1"/>
  <c r="AU86" i="1" s="1"/>
  <c r="AW86" i="1" s="1"/>
  <c r="AS87" i="1"/>
  <c r="AU87" i="1" s="1"/>
  <c r="AW87" i="1" s="1"/>
  <c r="AS88" i="1"/>
  <c r="AU88" i="1" s="1"/>
  <c r="AW88" i="1" s="1"/>
  <c r="AS89" i="1"/>
  <c r="AU89" i="1" s="1"/>
  <c r="AW89" i="1" s="1"/>
  <c r="AS90" i="1"/>
  <c r="AU90" i="1" s="1"/>
  <c r="AW90" i="1" s="1"/>
  <c r="AS91" i="1"/>
  <c r="AU91" i="1" s="1"/>
  <c r="AW91" i="1" s="1"/>
  <c r="AS92" i="1"/>
  <c r="AU92" i="1" s="1"/>
  <c r="AW92" i="1" s="1"/>
  <c r="AS93" i="1"/>
  <c r="AU93" i="1" s="1"/>
  <c r="AW93" i="1" s="1"/>
  <c r="AS94" i="1"/>
  <c r="AU94" i="1" s="1"/>
  <c r="AW94" i="1" s="1"/>
  <c r="AS95" i="1"/>
  <c r="AU95" i="1" s="1"/>
  <c r="AW95" i="1" s="1"/>
  <c r="AS73" i="1"/>
  <c r="AU73" i="1" s="1"/>
  <c r="AW73" i="1" s="1"/>
  <c r="AS70" i="1"/>
  <c r="AU70" i="1" s="1"/>
  <c r="AW70" i="1" s="1"/>
  <c r="AW103" i="1" s="1"/>
  <c r="AS69" i="1"/>
  <c r="AU69" i="1" s="1"/>
  <c r="AW69" i="1" s="1"/>
  <c r="AS10" i="1"/>
  <c r="AU10" i="1" s="1"/>
  <c r="AW10" i="1" s="1"/>
  <c r="AS11" i="1"/>
  <c r="AU11" i="1" s="1"/>
  <c r="AW11" i="1" s="1"/>
  <c r="AS12" i="1"/>
  <c r="AU12" i="1" s="1"/>
  <c r="AW12" i="1" s="1"/>
  <c r="AS13" i="1"/>
  <c r="AU13" i="1" s="1"/>
  <c r="AW13" i="1" s="1"/>
  <c r="AS14" i="1"/>
  <c r="AU14" i="1" s="1"/>
  <c r="AW14" i="1" s="1"/>
  <c r="AS15" i="1"/>
  <c r="AU15" i="1" s="1"/>
  <c r="AW15" i="1" s="1"/>
  <c r="AS16" i="1"/>
  <c r="AU16" i="1" s="1"/>
  <c r="AW16" i="1" s="1"/>
  <c r="AS17" i="1"/>
  <c r="AU17" i="1" s="1"/>
  <c r="AW17" i="1" s="1"/>
  <c r="AS18" i="1"/>
  <c r="AU18" i="1" s="1"/>
  <c r="AW18" i="1" s="1"/>
  <c r="AS19" i="1"/>
  <c r="AU19" i="1" s="1"/>
  <c r="AW19" i="1" s="1"/>
  <c r="AS20" i="1"/>
  <c r="AU20" i="1" s="1"/>
  <c r="AW20" i="1" s="1"/>
  <c r="AS21" i="1"/>
  <c r="AU21" i="1" s="1"/>
  <c r="AW21" i="1" s="1"/>
  <c r="AS22" i="1"/>
  <c r="AU22" i="1" s="1"/>
  <c r="AW22" i="1" s="1"/>
  <c r="AS23" i="1"/>
  <c r="AU23" i="1" s="1"/>
  <c r="AW23" i="1" s="1"/>
  <c r="AS24" i="1"/>
  <c r="AU24" i="1" s="1"/>
  <c r="AW24" i="1" s="1"/>
  <c r="AS25" i="1"/>
  <c r="AU25" i="1" s="1"/>
  <c r="AW25" i="1" s="1"/>
  <c r="AS26" i="1"/>
  <c r="AU26" i="1" s="1"/>
  <c r="AW26" i="1" s="1"/>
  <c r="AS27" i="1"/>
  <c r="AU27" i="1" s="1"/>
  <c r="AW27" i="1" s="1"/>
  <c r="AS28" i="1"/>
  <c r="AU28" i="1" s="1"/>
  <c r="AW28" i="1" s="1"/>
  <c r="AS29" i="1"/>
  <c r="AU29" i="1" s="1"/>
  <c r="AW29" i="1" s="1"/>
  <c r="AS30" i="1"/>
  <c r="AU30" i="1" s="1"/>
  <c r="AW30" i="1" s="1"/>
  <c r="AS31" i="1"/>
  <c r="AU31" i="1" s="1"/>
  <c r="AW31" i="1" s="1"/>
  <c r="AS32" i="1"/>
  <c r="AU32" i="1" s="1"/>
  <c r="AW32" i="1" s="1"/>
  <c r="AS33" i="1"/>
  <c r="AU33" i="1" s="1"/>
  <c r="AW33" i="1" s="1"/>
  <c r="AS34" i="1"/>
  <c r="AU34" i="1" s="1"/>
  <c r="AW34" i="1" s="1"/>
  <c r="AS35" i="1"/>
  <c r="AU35" i="1" s="1"/>
  <c r="AW35" i="1" s="1"/>
  <c r="AS36" i="1"/>
  <c r="AU36" i="1" s="1"/>
  <c r="AW36" i="1" s="1"/>
  <c r="AS37" i="1"/>
  <c r="AU37" i="1" s="1"/>
  <c r="AW37" i="1" s="1"/>
  <c r="AS38" i="1"/>
  <c r="AU38" i="1" s="1"/>
  <c r="AW38" i="1" s="1"/>
  <c r="AS39" i="1"/>
  <c r="AU39" i="1" s="1"/>
  <c r="AW39" i="1" s="1"/>
  <c r="AS40" i="1"/>
  <c r="AU40" i="1" s="1"/>
  <c r="AW40" i="1" s="1"/>
  <c r="AS43" i="1"/>
  <c r="AU43" i="1" s="1"/>
  <c r="AW43" i="1" s="1"/>
  <c r="AS44" i="1"/>
  <c r="AU44" i="1" s="1"/>
  <c r="AW44" i="1" s="1"/>
  <c r="AS45" i="1"/>
  <c r="AU45" i="1" s="1"/>
  <c r="AW45" i="1" s="1"/>
  <c r="AS46" i="1"/>
  <c r="AU46" i="1" s="1"/>
  <c r="AW46" i="1" s="1"/>
  <c r="AS47" i="1"/>
  <c r="AU47" i="1" s="1"/>
  <c r="AW47" i="1" s="1"/>
  <c r="AS48" i="1"/>
  <c r="AU48" i="1" s="1"/>
  <c r="AW48" i="1" s="1"/>
  <c r="AS49" i="1"/>
  <c r="AU49" i="1" s="1"/>
  <c r="AW49" i="1" s="1"/>
  <c r="AS50" i="1"/>
  <c r="AU50" i="1" s="1"/>
  <c r="AW50" i="1" s="1"/>
  <c r="AS51" i="1"/>
  <c r="AU51" i="1" s="1"/>
  <c r="AW51" i="1" s="1"/>
  <c r="AS52" i="1"/>
  <c r="AU52" i="1" s="1"/>
  <c r="AW52" i="1" s="1"/>
  <c r="AS53" i="1"/>
  <c r="AU53" i="1" s="1"/>
  <c r="AW53" i="1" s="1"/>
  <c r="AS54" i="1"/>
  <c r="AU54" i="1" s="1"/>
  <c r="AW54" i="1" s="1"/>
  <c r="AS56" i="1"/>
  <c r="AU56" i="1" s="1"/>
  <c r="AW56" i="1" s="1"/>
  <c r="AS57" i="1"/>
  <c r="AU57" i="1" s="1"/>
  <c r="AW57" i="1" s="1"/>
  <c r="AS58" i="1"/>
  <c r="AU58" i="1" s="1"/>
  <c r="AW58" i="1" s="1"/>
  <c r="AS59" i="1"/>
  <c r="AU59" i="1" s="1"/>
  <c r="AW59" i="1" s="1"/>
  <c r="AS60" i="1"/>
  <c r="AU60" i="1" s="1"/>
  <c r="AW60" i="1" s="1"/>
  <c r="AS61" i="1"/>
  <c r="AU61" i="1" s="1"/>
  <c r="AW61" i="1" s="1"/>
  <c r="AS62" i="1"/>
  <c r="AU62" i="1" s="1"/>
  <c r="AW62" i="1" s="1"/>
  <c r="AS63" i="1"/>
  <c r="AU63" i="1" s="1"/>
  <c r="AW63" i="1" s="1"/>
  <c r="AS64" i="1"/>
  <c r="AU64" i="1" s="1"/>
  <c r="AW64" i="1" s="1"/>
  <c r="AS65" i="1"/>
  <c r="AU65" i="1" s="1"/>
  <c r="AW65" i="1" s="1"/>
  <c r="AS66" i="1"/>
  <c r="AU66" i="1" s="1"/>
  <c r="AW66" i="1" s="1"/>
  <c r="AS9" i="1"/>
  <c r="AU9" i="1" s="1"/>
  <c r="AW9" i="1" s="1"/>
  <c r="AK98" i="1"/>
  <c r="AM98" i="1" s="1"/>
  <c r="AO98" i="1" s="1"/>
  <c r="AK97" i="1"/>
  <c r="AM97" i="1" s="1"/>
  <c r="AO97" i="1" s="1"/>
  <c r="AK75" i="1"/>
  <c r="AM75" i="1" s="1"/>
  <c r="AO75" i="1" s="1"/>
  <c r="AK76" i="1"/>
  <c r="AM76" i="1" s="1"/>
  <c r="AO76" i="1" s="1"/>
  <c r="AK78" i="1"/>
  <c r="AM78" i="1" s="1"/>
  <c r="AO78" i="1" s="1"/>
  <c r="AK79" i="1"/>
  <c r="AM79" i="1" s="1"/>
  <c r="AO79" i="1" s="1"/>
  <c r="AK80" i="1"/>
  <c r="AM80" i="1" s="1"/>
  <c r="AO80" i="1" s="1"/>
  <c r="AK81" i="1"/>
  <c r="AM81" i="1" s="1"/>
  <c r="AO81" i="1" s="1"/>
  <c r="AK82" i="1"/>
  <c r="AM82" i="1" s="1"/>
  <c r="AO82" i="1" s="1"/>
  <c r="AK83" i="1"/>
  <c r="AM83" i="1" s="1"/>
  <c r="AO83" i="1" s="1"/>
  <c r="AK84" i="1"/>
  <c r="AM84" i="1" s="1"/>
  <c r="AO84" i="1" s="1"/>
  <c r="AK85" i="1"/>
  <c r="AM85" i="1" s="1"/>
  <c r="AO85" i="1" s="1"/>
  <c r="AK86" i="1"/>
  <c r="AM86" i="1" s="1"/>
  <c r="AO86" i="1" s="1"/>
  <c r="AK87" i="1"/>
  <c r="AM87" i="1" s="1"/>
  <c r="AO87" i="1" s="1"/>
  <c r="AK88" i="1"/>
  <c r="AM88" i="1" s="1"/>
  <c r="AO88" i="1" s="1"/>
  <c r="AK89" i="1"/>
  <c r="AM89" i="1" s="1"/>
  <c r="AO89" i="1" s="1"/>
  <c r="AK90" i="1"/>
  <c r="AM90" i="1" s="1"/>
  <c r="AO90" i="1" s="1"/>
  <c r="AK91" i="1"/>
  <c r="AM91" i="1" s="1"/>
  <c r="AO91" i="1" s="1"/>
  <c r="AK92" i="1"/>
  <c r="AM92" i="1" s="1"/>
  <c r="AO92" i="1" s="1"/>
  <c r="AK93" i="1"/>
  <c r="AM93" i="1" s="1"/>
  <c r="AO93" i="1" s="1"/>
  <c r="AK94" i="1"/>
  <c r="AM94" i="1" s="1"/>
  <c r="AO94" i="1" s="1"/>
  <c r="AK95" i="1"/>
  <c r="AM95" i="1" s="1"/>
  <c r="AO95" i="1" s="1"/>
  <c r="AK73" i="1"/>
  <c r="AM73" i="1" s="1"/>
  <c r="AO73" i="1" s="1"/>
  <c r="AK70" i="1"/>
  <c r="AM70" i="1" s="1"/>
  <c r="AO70" i="1" s="1"/>
  <c r="AK69" i="1"/>
  <c r="AM69" i="1" s="1"/>
  <c r="AO69" i="1" s="1"/>
  <c r="AK10" i="1"/>
  <c r="AM10" i="1" s="1"/>
  <c r="AO10" i="1" s="1"/>
  <c r="AK11" i="1"/>
  <c r="AM11" i="1" s="1"/>
  <c r="AO11" i="1" s="1"/>
  <c r="AK12" i="1"/>
  <c r="AM12" i="1" s="1"/>
  <c r="AO12" i="1" s="1"/>
  <c r="AK13" i="1"/>
  <c r="AM13" i="1" s="1"/>
  <c r="AO13" i="1" s="1"/>
  <c r="AK14" i="1"/>
  <c r="AM14" i="1" s="1"/>
  <c r="AO14" i="1" s="1"/>
  <c r="AK15" i="1"/>
  <c r="AM15" i="1" s="1"/>
  <c r="AO15" i="1" s="1"/>
  <c r="AK16" i="1"/>
  <c r="AM16" i="1" s="1"/>
  <c r="AO16" i="1" s="1"/>
  <c r="AK17" i="1"/>
  <c r="AM17" i="1" s="1"/>
  <c r="AO17" i="1" s="1"/>
  <c r="AK18" i="1"/>
  <c r="AM18" i="1" s="1"/>
  <c r="AO18" i="1" s="1"/>
  <c r="AK19" i="1"/>
  <c r="AM19" i="1" s="1"/>
  <c r="AO19" i="1" s="1"/>
  <c r="AK20" i="1"/>
  <c r="AM20" i="1" s="1"/>
  <c r="AO20" i="1" s="1"/>
  <c r="AK21" i="1"/>
  <c r="AM21" i="1" s="1"/>
  <c r="AO21" i="1" s="1"/>
  <c r="AK22" i="1"/>
  <c r="AM22" i="1" s="1"/>
  <c r="AO22" i="1" s="1"/>
  <c r="AK23" i="1"/>
  <c r="AM23" i="1" s="1"/>
  <c r="AO23" i="1" s="1"/>
  <c r="AK24" i="1"/>
  <c r="AM24" i="1" s="1"/>
  <c r="AO24" i="1" s="1"/>
  <c r="AK25" i="1"/>
  <c r="AM25" i="1" s="1"/>
  <c r="AO25" i="1" s="1"/>
  <c r="AK26" i="1"/>
  <c r="AM26" i="1" s="1"/>
  <c r="AO26" i="1" s="1"/>
  <c r="AK27" i="1"/>
  <c r="AM27" i="1" s="1"/>
  <c r="AO27" i="1" s="1"/>
  <c r="AK28" i="1"/>
  <c r="AM28" i="1" s="1"/>
  <c r="AO28" i="1" s="1"/>
  <c r="AK29" i="1"/>
  <c r="AM29" i="1" s="1"/>
  <c r="AO29" i="1" s="1"/>
  <c r="AK30" i="1"/>
  <c r="AM30" i="1" s="1"/>
  <c r="AO30" i="1" s="1"/>
  <c r="AK31" i="1"/>
  <c r="AM31" i="1" s="1"/>
  <c r="AO31" i="1" s="1"/>
  <c r="AK32" i="1"/>
  <c r="AM32" i="1" s="1"/>
  <c r="AO32" i="1" s="1"/>
  <c r="AK33" i="1"/>
  <c r="AM33" i="1" s="1"/>
  <c r="AO33" i="1" s="1"/>
  <c r="AK34" i="1"/>
  <c r="AM34" i="1" s="1"/>
  <c r="AO34" i="1" s="1"/>
  <c r="AK35" i="1"/>
  <c r="AM35" i="1" s="1"/>
  <c r="AO35" i="1" s="1"/>
  <c r="AK36" i="1"/>
  <c r="AM36" i="1" s="1"/>
  <c r="AO36" i="1" s="1"/>
  <c r="AK37" i="1"/>
  <c r="AM37" i="1" s="1"/>
  <c r="AO37" i="1" s="1"/>
  <c r="AK38" i="1"/>
  <c r="AM38" i="1" s="1"/>
  <c r="AO38" i="1" s="1"/>
  <c r="AK39" i="1"/>
  <c r="AM39" i="1" s="1"/>
  <c r="AO39" i="1" s="1"/>
  <c r="AK40" i="1"/>
  <c r="AM40" i="1" s="1"/>
  <c r="AO40" i="1" s="1"/>
  <c r="AK43" i="1"/>
  <c r="AM43" i="1" s="1"/>
  <c r="AO43" i="1" s="1"/>
  <c r="AK44" i="1"/>
  <c r="AM44" i="1" s="1"/>
  <c r="AO44" i="1" s="1"/>
  <c r="AK45" i="1"/>
  <c r="AM45" i="1" s="1"/>
  <c r="AO45" i="1" s="1"/>
  <c r="AK46" i="1"/>
  <c r="AM46" i="1" s="1"/>
  <c r="AO46" i="1" s="1"/>
  <c r="AK47" i="1"/>
  <c r="AM47" i="1" s="1"/>
  <c r="AO47" i="1" s="1"/>
  <c r="AK48" i="1"/>
  <c r="AM48" i="1" s="1"/>
  <c r="AO48" i="1" s="1"/>
  <c r="AK49" i="1"/>
  <c r="AM49" i="1" s="1"/>
  <c r="AO49" i="1" s="1"/>
  <c r="AK50" i="1"/>
  <c r="AM50" i="1" s="1"/>
  <c r="AO50" i="1" s="1"/>
  <c r="AK51" i="1"/>
  <c r="AM51" i="1" s="1"/>
  <c r="AO51" i="1" s="1"/>
  <c r="AK52" i="1"/>
  <c r="AM52" i="1" s="1"/>
  <c r="AO52" i="1" s="1"/>
  <c r="AK53" i="1"/>
  <c r="AM53" i="1" s="1"/>
  <c r="AO53" i="1" s="1"/>
  <c r="AK54" i="1"/>
  <c r="AM54" i="1" s="1"/>
  <c r="AO54" i="1" s="1"/>
  <c r="AK56" i="1"/>
  <c r="AM56" i="1" s="1"/>
  <c r="AO56" i="1" s="1"/>
  <c r="AK57" i="1"/>
  <c r="AM57" i="1" s="1"/>
  <c r="AO57" i="1" s="1"/>
  <c r="AK58" i="1"/>
  <c r="AM58" i="1" s="1"/>
  <c r="AO58" i="1" s="1"/>
  <c r="AK59" i="1"/>
  <c r="AM59" i="1" s="1"/>
  <c r="AO59" i="1" s="1"/>
  <c r="AK60" i="1"/>
  <c r="AM60" i="1" s="1"/>
  <c r="AO60" i="1" s="1"/>
  <c r="AK61" i="1"/>
  <c r="AM61" i="1" s="1"/>
  <c r="AO61" i="1" s="1"/>
  <c r="AK62" i="1"/>
  <c r="AM62" i="1" s="1"/>
  <c r="AO62" i="1" s="1"/>
  <c r="AK63" i="1"/>
  <c r="AM63" i="1" s="1"/>
  <c r="AO63" i="1" s="1"/>
  <c r="AK64" i="1"/>
  <c r="AM64" i="1" s="1"/>
  <c r="AO64" i="1" s="1"/>
  <c r="AK65" i="1"/>
  <c r="AM65" i="1" s="1"/>
  <c r="AO65" i="1" s="1"/>
  <c r="AK66" i="1"/>
  <c r="AM66" i="1" s="1"/>
  <c r="AO66" i="1" s="1"/>
  <c r="AK9" i="1"/>
  <c r="AM9" i="1" s="1"/>
  <c r="AO9" i="1" s="1"/>
  <c r="AC98" i="1"/>
  <c r="AE98" i="1" s="1"/>
  <c r="AG98" i="1" s="1"/>
  <c r="AC97" i="1"/>
  <c r="AE97" i="1" s="1"/>
  <c r="AG97" i="1" s="1"/>
  <c r="AC75" i="1"/>
  <c r="AE75" i="1" s="1"/>
  <c r="AG75" i="1" s="1"/>
  <c r="AC76" i="1"/>
  <c r="AE76" i="1" s="1"/>
  <c r="AG76" i="1" s="1"/>
  <c r="AC78" i="1"/>
  <c r="AE78" i="1" s="1"/>
  <c r="AG78" i="1" s="1"/>
  <c r="AC79" i="1"/>
  <c r="AE79" i="1" s="1"/>
  <c r="AG79" i="1" s="1"/>
  <c r="AC80" i="1"/>
  <c r="AE80" i="1" s="1"/>
  <c r="AG80" i="1" s="1"/>
  <c r="AC81" i="1"/>
  <c r="AE81" i="1" s="1"/>
  <c r="AG81" i="1" s="1"/>
  <c r="AC82" i="1"/>
  <c r="AE82" i="1" s="1"/>
  <c r="AG82" i="1" s="1"/>
  <c r="AC83" i="1"/>
  <c r="AE83" i="1" s="1"/>
  <c r="AG83" i="1" s="1"/>
  <c r="AC84" i="1"/>
  <c r="AE84" i="1" s="1"/>
  <c r="AG84" i="1" s="1"/>
  <c r="AC85" i="1"/>
  <c r="AE85" i="1" s="1"/>
  <c r="AG85" i="1" s="1"/>
  <c r="AC86" i="1"/>
  <c r="AE86" i="1" s="1"/>
  <c r="AG86" i="1" s="1"/>
  <c r="AC87" i="1"/>
  <c r="AE87" i="1" s="1"/>
  <c r="AG87" i="1" s="1"/>
  <c r="AC88" i="1"/>
  <c r="AE88" i="1" s="1"/>
  <c r="AG88" i="1" s="1"/>
  <c r="AC89" i="1"/>
  <c r="AE89" i="1" s="1"/>
  <c r="AG89" i="1" s="1"/>
  <c r="AC90" i="1"/>
  <c r="AE90" i="1" s="1"/>
  <c r="AG90" i="1" s="1"/>
  <c r="AC91" i="1"/>
  <c r="AE91" i="1" s="1"/>
  <c r="AG91" i="1" s="1"/>
  <c r="AC92" i="1"/>
  <c r="AE92" i="1" s="1"/>
  <c r="AG92" i="1" s="1"/>
  <c r="AC93" i="1"/>
  <c r="AE93" i="1" s="1"/>
  <c r="AG93" i="1" s="1"/>
  <c r="AC94" i="1"/>
  <c r="AE94" i="1" s="1"/>
  <c r="AG94" i="1" s="1"/>
  <c r="AC95" i="1"/>
  <c r="AE95" i="1" s="1"/>
  <c r="AG95" i="1" s="1"/>
  <c r="AC73" i="1"/>
  <c r="AE73" i="1" s="1"/>
  <c r="AG73" i="1" s="1"/>
  <c r="AC70" i="1"/>
  <c r="AE70" i="1" s="1"/>
  <c r="AG70" i="1" s="1"/>
  <c r="AC69" i="1"/>
  <c r="AE69" i="1" s="1"/>
  <c r="AC10" i="1"/>
  <c r="AE10" i="1" s="1"/>
  <c r="AG10" i="1" s="1"/>
  <c r="AC11" i="1"/>
  <c r="AE11" i="1" s="1"/>
  <c r="AG11" i="1" s="1"/>
  <c r="AC12" i="1"/>
  <c r="AE12" i="1" s="1"/>
  <c r="AG12" i="1" s="1"/>
  <c r="AC13" i="1"/>
  <c r="AE13" i="1" s="1"/>
  <c r="AG13" i="1" s="1"/>
  <c r="AC14" i="1"/>
  <c r="AE14" i="1" s="1"/>
  <c r="AG14" i="1" s="1"/>
  <c r="AC15" i="1"/>
  <c r="AE15" i="1" s="1"/>
  <c r="AG15" i="1" s="1"/>
  <c r="AC16" i="1"/>
  <c r="AE16" i="1" s="1"/>
  <c r="AG16" i="1" s="1"/>
  <c r="AC17" i="1"/>
  <c r="AE17" i="1" s="1"/>
  <c r="AG17" i="1" s="1"/>
  <c r="AC18" i="1"/>
  <c r="AE18" i="1" s="1"/>
  <c r="AG18" i="1" s="1"/>
  <c r="AC19" i="1"/>
  <c r="AE19" i="1" s="1"/>
  <c r="AG19" i="1" s="1"/>
  <c r="AC20" i="1"/>
  <c r="AE20" i="1" s="1"/>
  <c r="AG20" i="1" s="1"/>
  <c r="AC21" i="1"/>
  <c r="AE21" i="1" s="1"/>
  <c r="AG21" i="1" s="1"/>
  <c r="AC22" i="1"/>
  <c r="AE22" i="1" s="1"/>
  <c r="AG22" i="1" s="1"/>
  <c r="AC23" i="1"/>
  <c r="AE23" i="1" s="1"/>
  <c r="AG23" i="1" s="1"/>
  <c r="AC24" i="1"/>
  <c r="AE24" i="1" s="1"/>
  <c r="AG24" i="1" s="1"/>
  <c r="AC25" i="1"/>
  <c r="AE25" i="1" s="1"/>
  <c r="AG25" i="1" s="1"/>
  <c r="AC26" i="1"/>
  <c r="AE26" i="1" s="1"/>
  <c r="AG26" i="1" s="1"/>
  <c r="AC27" i="1"/>
  <c r="AE27" i="1" s="1"/>
  <c r="AG27" i="1" s="1"/>
  <c r="AC28" i="1"/>
  <c r="AE28" i="1" s="1"/>
  <c r="AG28" i="1" s="1"/>
  <c r="AC29" i="1"/>
  <c r="AE29" i="1" s="1"/>
  <c r="AG29" i="1" s="1"/>
  <c r="AC30" i="1"/>
  <c r="AE30" i="1" s="1"/>
  <c r="AG30" i="1" s="1"/>
  <c r="AC31" i="1"/>
  <c r="AE31" i="1" s="1"/>
  <c r="AG31" i="1" s="1"/>
  <c r="AC32" i="1"/>
  <c r="AE32" i="1" s="1"/>
  <c r="AG32" i="1" s="1"/>
  <c r="AC33" i="1"/>
  <c r="AE33" i="1" s="1"/>
  <c r="AG33" i="1" s="1"/>
  <c r="AC34" i="1"/>
  <c r="AE34" i="1" s="1"/>
  <c r="AG34" i="1" s="1"/>
  <c r="AC35" i="1"/>
  <c r="AE35" i="1" s="1"/>
  <c r="AG35" i="1" s="1"/>
  <c r="AC36" i="1"/>
  <c r="AE36" i="1" s="1"/>
  <c r="AG36" i="1" s="1"/>
  <c r="AC37" i="1"/>
  <c r="AE37" i="1" s="1"/>
  <c r="AG37" i="1" s="1"/>
  <c r="AC38" i="1"/>
  <c r="AE38" i="1" s="1"/>
  <c r="AG38" i="1" s="1"/>
  <c r="AC39" i="1"/>
  <c r="AE39" i="1" s="1"/>
  <c r="AG39" i="1" s="1"/>
  <c r="AC40" i="1"/>
  <c r="AE40" i="1" s="1"/>
  <c r="AG40" i="1" s="1"/>
  <c r="AC43" i="1"/>
  <c r="AE43" i="1" s="1"/>
  <c r="AG43" i="1" s="1"/>
  <c r="AC44" i="1"/>
  <c r="AE44" i="1" s="1"/>
  <c r="AG44" i="1" s="1"/>
  <c r="AC45" i="1"/>
  <c r="AE45" i="1" s="1"/>
  <c r="AG45" i="1" s="1"/>
  <c r="AC46" i="1"/>
  <c r="AE46" i="1" s="1"/>
  <c r="AG46" i="1" s="1"/>
  <c r="AC47" i="1"/>
  <c r="AE47" i="1" s="1"/>
  <c r="AG47" i="1" s="1"/>
  <c r="AC48" i="1"/>
  <c r="AE48" i="1" s="1"/>
  <c r="AG48" i="1" s="1"/>
  <c r="AC49" i="1"/>
  <c r="AE49" i="1" s="1"/>
  <c r="AG49" i="1" s="1"/>
  <c r="AC51" i="1"/>
  <c r="AE51" i="1" s="1"/>
  <c r="AG51" i="1" s="1"/>
  <c r="AC52" i="1"/>
  <c r="AE52" i="1" s="1"/>
  <c r="AG52" i="1" s="1"/>
  <c r="AC53" i="1"/>
  <c r="AE53" i="1" s="1"/>
  <c r="AG53" i="1" s="1"/>
  <c r="AC54" i="1"/>
  <c r="AE54" i="1" s="1"/>
  <c r="AG54" i="1" s="1"/>
  <c r="AC56" i="1"/>
  <c r="AE56" i="1" s="1"/>
  <c r="AG56" i="1" s="1"/>
  <c r="AC57" i="1"/>
  <c r="AE57" i="1" s="1"/>
  <c r="AG57" i="1" s="1"/>
  <c r="AC58" i="1"/>
  <c r="AE58" i="1" s="1"/>
  <c r="AG58" i="1" s="1"/>
  <c r="AC59" i="1"/>
  <c r="AE59" i="1" s="1"/>
  <c r="AG59" i="1" s="1"/>
  <c r="AC60" i="1"/>
  <c r="AE60" i="1" s="1"/>
  <c r="AG60" i="1" s="1"/>
  <c r="AC61" i="1"/>
  <c r="AE61" i="1" s="1"/>
  <c r="AG61" i="1" s="1"/>
  <c r="AC62" i="1"/>
  <c r="AE62" i="1" s="1"/>
  <c r="AG62" i="1" s="1"/>
  <c r="AC63" i="1"/>
  <c r="AE63" i="1" s="1"/>
  <c r="AG63" i="1" s="1"/>
  <c r="AC64" i="1"/>
  <c r="AE64" i="1" s="1"/>
  <c r="AG64" i="1" s="1"/>
  <c r="AC65" i="1"/>
  <c r="AE65" i="1" s="1"/>
  <c r="AG65" i="1" s="1"/>
  <c r="AC66" i="1"/>
  <c r="AE66" i="1" s="1"/>
  <c r="AG66" i="1" s="1"/>
  <c r="AC9" i="1"/>
  <c r="AE9" i="1" s="1"/>
  <c r="AG9" i="1" s="1"/>
  <c r="U98" i="1"/>
  <c r="W98" i="1" s="1"/>
  <c r="Y98" i="1" s="1"/>
  <c r="U97" i="1"/>
  <c r="W97" i="1" s="1"/>
  <c r="Y97" i="1" s="1"/>
  <c r="U75" i="1"/>
  <c r="W75" i="1" s="1"/>
  <c r="Y75" i="1" s="1"/>
  <c r="U76" i="1"/>
  <c r="W76" i="1" s="1"/>
  <c r="Y76" i="1" s="1"/>
  <c r="U78" i="1"/>
  <c r="W78" i="1" s="1"/>
  <c r="Y78" i="1" s="1"/>
  <c r="U79" i="1"/>
  <c r="W79" i="1" s="1"/>
  <c r="Y79" i="1" s="1"/>
  <c r="U80" i="1"/>
  <c r="W80" i="1" s="1"/>
  <c r="Y80" i="1" s="1"/>
  <c r="U81" i="1"/>
  <c r="W81" i="1" s="1"/>
  <c r="Y81" i="1" s="1"/>
  <c r="U82" i="1"/>
  <c r="W82" i="1" s="1"/>
  <c r="Y82" i="1" s="1"/>
  <c r="U83" i="1"/>
  <c r="W83" i="1" s="1"/>
  <c r="Y83" i="1" s="1"/>
  <c r="U84" i="1"/>
  <c r="W84" i="1" s="1"/>
  <c r="Y84" i="1" s="1"/>
  <c r="U85" i="1"/>
  <c r="W85" i="1" s="1"/>
  <c r="Y85" i="1" s="1"/>
  <c r="U86" i="1"/>
  <c r="W86" i="1" s="1"/>
  <c r="Y86" i="1" s="1"/>
  <c r="U87" i="1"/>
  <c r="W87" i="1" s="1"/>
  <c r="Y87" i="1" s="1"/>
  <c r="U88" i="1"/>
  <c r="W88" i="1" s="1"/>
  <c r="Y88" i="1" s="1"/>
  <c r="U89" i="1"/>
  <c r="W89" i="1" s="1"/>
  <c r="Y89" i="1" s="1"/>
  <c r="U90" i="1"/>
  <c r="W90" i="1" s="1"/>
  <c r="Y90" i="1" s="1"/>
  <c r="U91" i="1"/>
  <c r="W91" i="1" s="1"/>
  <c r="Y91" i="1" s="1"/>
  <c r="U92" i="1"/>
  <c r="W92" i="1" s="1"/>
  <c r="Y92" i="1" s="1"/>
  <c r="U93" i="1"/>
  <c r="W93" i="1" s="1"/>
  <c r="Y93" i="1" s="1"/>
  <c r="U94" i="1"/>
  <c r="W94" i="1" s="1"/>
  <c r="Y94" i="1" s="1"/>
  <c r="U95" i="1"/>
  <c r="W95" i="1" s="1"/>
  <c r="Y95" i="1" s="1"/>
  <c r="U73" i="1"/>
  <c r="W73" i="1" s="1"/>
  <c r="Y73" i="1" s="1"/>
  <c r="U70" i="1"/>
  <c r="W70" i="1" s="1"/>
  <c r="Y70" i="1" s="1"/>
  <c r="U69" i="1"/>
  <c r="W69" i="1" s="1"/>
  <c r="Y69" i="1" s="1"/>
  <c r="U10" i="1"/>
  <c r="W10" i="1" s="1"/>
  <c r="Y10" i="1" s="1"/>
  <c r="U11" i="1"/>
  <c r="W11" i="1" s="1"/>
  <c r="Y11" i="1" s="1"/>
  <c r="U12" i="1"/>
  <c r="W12" i="1" s="1"/>
  <c r="Y12" i="1" s="1"/>
  <c r="U13" i="1"/>
  <c r="W13" i="1" s="1"/>
  <c r="Y13" i="1" s="1"/>
  <c r="U14" i="1"/>
  <c r="W14" i="1" s="1"/>
  <c r="Y14" i="1" s="1"/>
  <c r="U15" i="1"/>
  <c r="W15" i="1" s="1"/>
  <c r="Y15" i="1" s="1"/>
  <c r="U16" i="1"/>
  <c r="W16" i="1" s="1"/>
  <c r="Y16" i="1" s="1"/>
  <c r="U17" i="1"/>
  <c r="W17" i="1" s="1"/>
  <c r="Y17" i="1" s="1"/>
  <c r="U18" i="1"/>
  <c r="W18" i="1" s="1"/>
  <c r="Y18" i="1" s="1"/>
  <c r="U19" i="1"/>
  <c r="W19" i="1" s="1"/>
  <c r="Y19" i="1" s="1"/>
  <c r="U20" i="1"/>
  <c r="W20" i="1" s="1"/>
  <c r="Y20" i="1" s="1"/>
  <c r="U21" i="1"/>
  <c r="W21" i="1" s="1"/>
  <c r="Y21" i="1" s="1"/>
  <c r="U22" i="1"/>
  <c r="W22" i="1" s="1"/>
  <c r="Y22" i="1" s="1"/>
  <c r="U23" i="1"/>
  <c r="W23" i="1" s="1"/>
  <c r="Y23" i="1" s="1"/>
  <c r="U24" i="1"/>
  <c r="W24" i="1" s="1"/>
  <c r="Y24" i="1" s="1"/>
  <c r="U25" i="1"/>
  <c r="W25" i="1" s="1"/>
  <c r="Y25" i="1" s="1"/>
  <c r="U26" i="1"/>
  <c r="W26" i="1" s="1"/>
  <c r="Y26" i="1" s="1"/>
  <c r="U27" i="1"/>
  <c r="W27" i="1" s="1"/>
  <c r="Y27" i="1" s="1"/>
  <c r="U28" i="1"/>
  <c r="W28" i="1" s="1"/>
  <c r="Y28" i="1" s="1"/>
  <c r="U29" i="1"/>
  <c r="W29" i="1" s="1"/>
  <c r="Y29" i="1" s="1"/>
  <c r="U30" i="1"/>
  <c r="W30" i="1" s="1"/>
  <c r="Y30" i="1" s="1"/>
  <c r="U31" i="1"/>
  <c r="W31" i="1" s="1"/>
  <c r="Y31" i="1" s="1"/>
  <c r="U32" i="1"/>
  <c r="W32" i="1" s="1"/>
  <c r="Y32" i="1" s="1"/>
  <c r="U33" i="1"/>
  <c r="W33" i="1" s="1"/>
  <c r="Y33" i="1" s="1"/>
  <c r="U34" i="1"/>
  <c r="W34" i="1" s="1"/>
  <c r="Y34" i="1" s="1"/>
  <c r="U35" i="1"/>
  <c r="W35" i="1" s="1"/>
  <c r="Y35" i="1" s="1"/>
  <c r="U36" i="1"/>
  <c r="W36" i="1" s="1"/>
  <c r="Y36" i="1" s="1"/>
  <c r="U37" i="1"/>
  <c r="W37" i="1" s="1"/>
  <c r="Y37" i="1" s="1"/>
  <c r="U38" i="1"/>
  <c r="W38" i="1" s="1"/>
  <c r="Y38" i="1" s="1"/>
  <c r="U39" i="1"/>
  <c r="W39" i="1" s="1"/>
  <c r="Y39" i="1" s="1"/>
  <c r="U40" i="1"/>
  <c r="W40" i="1" s="1"/>
  <c r="Y40" i="1" s="1"/>
  <c r="U43" i="1"/>
  <c r="W43" i="1" s="1"/>
  <c r="Y43" i="1" s="1"/>
  <c r="U44" i="1"/>
  <c r="W44" i="1" s="1"/>
  <c r="Y44" i="1" s="1"/>
  <c r="U45" i="1"/>
  <c r="W45" i="1" s="1"/>
  <c r="Y45" i="1" s="1"/>
  <c r="U46" i="1"/>
  <c r="W46" i="1" s="1"/>
  <c r="Y46" i="1" s="1"/>
  <c r="U47" i="1"/>
  <c r="W47" i="1" s="1"/>
  <c r="Y47" i="1" s="1"/>
  <c r="U48" i="1"/>
  <c r="W48" i="1" s="1"/>
  <c r="Y48" i="1" s="1"/>
  <c r="U49" i="1"/>
  <c r="W49" i="1" s="1"/>
  <c r="Y49" i="1" s="1"/>
  <c r="U50" i="1"/>
  <c r="W50" i="1" s="1"/>
  <c r="Y50" i="1" s="1"/>
  <c r="U51" i="1"/>
  <c r="W51" i="1" s="1"/>
  <c r="Y51" i="1" s="1"/>
  <c r="U52" i="1"/>
  <c r="W52" i="1" s="1"/>
  <c r="Y52" i="1" s="1"/>
  <c r="U53" i="1"/>
  <c r="W53" i="1" s="1"/>
  <c r="Y53" i="1" s="1"/>
  <c r="U54" i="1"/>
  <c r="W54" i="1" s="1"/>
  <c r="Y54" i="1" s="1"/>
  <c r="U56" i="1"/>
  <c r="W56" i="1" s="1"/>
  <c r="Y56" i="1" s="1"/>
  <c r="U57" i="1"/>
  <c r="W57" i="1" s="1"/>
  <c r="Y57" i="1" s="1"/>
  <c r="U58" i="1"/>
  <c r="W58" i="1" s="1"/>
  <c r="Y58" i="1" s="1"/>
  <c r="U59" i="1"/>
  <c r="W59" i="1" s="1"/>
  <c r="Y59" i="1" s="1"/>
  <c r="U60" i="1"/>
  <c r="W60" i="1" s="1"/>
  <c r="Y60" i="1" s="1"/>
  <c r="U61" i="1"/>
  <c r="W61" i="1" s="1"/>
  <c r="Y61" i="1" s="1"/>
  <c r="U62" i="1"/>
  <c r="W62" i="1" s="1"/>
  <c r="Y62" i="1" s="1"/>
  <c r="U63" i="1"/>
  <c r="W63" i="1" s="1"/>
  <c r="Y63" i="1" s="1"/>
  <c r="U64" i="1"/>
  <c r="W64" i="1" s="1"/>
  <c r="Y64" i="1" s="1"/>
  <c r="U65" i="1"/>
  <c r="W65" i="1" s="1"/>
  <c r="Y65" i="1" s="1"/>
  <c r="U66" i="1"/>
  <c r="W66" i="1" s="1"/>
  <c r="Y66" i="1" s="1"/>
  <c r="U9" i="1"/>
  <c r="W9" i="1" s="1"/>
  <c r="Y9" i="1" s="1"/>
  <c r="M98" i="1"/>
  <c r="M97" i="1"/>
  <c r="M75" i="1"/>
  <c r="M76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73" i="1"/>
  <c r="M70" i="1"/>
  <c r="M6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3" i="1"/>
  <c r="M44" i="1"/>
  <c r="M45" i="1"/>
  <c r="M46" i="1"/>
  <c r="M47" i="1"/>
  <c r="M48" i="1"/>
  <c r="M49" i="1"/>
  <c r="M50" i="1"/>
  <c r="M51" i="1"/>
  <c r="M52" i="1"/>
  <c r="M53" i="1"/>
  <c r="M54" i="1"/>
  <c r="M56" i="1"/>
  <c r="M57" i="1"/>
  <c r="M58" i="1"/>
  <c r="M59" i="1"/>
  <c r="M60" i="1"/>
  <c r="M61" i="1"/>
  <c r="M62" i="1"/>
  <c r="M63" i="1"/>
  <c r="M64" i="1"/>
  <c r="M65" i="1"/>
  <c r="O65" i="1" s="1"/>
  <c r="Q65" i="1" s="1"/>
  <c r="M66" i="1"/>
  <c r="O66" i="1" s="1"/>
  <c r="Q66" i="1" s="1"/>
  <c r="M9" i="1"/>
  <c r="O9" i="1" s="1"/>
  <c r="Q9" i="1" s="1"/>
  <c r="L102" i="1"/>
  <c r="S102" i="1"/>
  <c r="T102" i="1"/>
  <c r="AA102" i="1"/>
  <c r="AB102" i="1"/>
  <c r="AI102" i="1"/>
  <c r="AJ102" i="1"/>
  <c r="AQ102" i="1"/>
  <c r="AR102" i="1"/>
  <c r="AY102" i="1"/>
  <c r="AZ102" i="1"/>
  <c r="BG102" i="1"/>
  <c r="BH102" i="1"/>
  <c r="BO102" i="1"/>
  <c r="BP102" i="1"/>
  <c r="BW102" i="1"/>
  <c r="BX102" i="1"/>
  <c r="CE102" i="1"/>
  <c r="CF102" i="1"/>
  <c r="CM102" i="1"/>
  <c r="CN102" i="1"/>
  <c r="CU102" i="1"/>
  <c r="CV102" i="1"/>
  <c r="K103" i="1"/>
  <c r="L103" i="1"/>
  <c r="S103" i="1"/>
  <c r="T103" i="1"/>
  <c r="AA103" i="1"/>
  <c r="AB103" i="1"/>
  <c r="AI103" i="1"/>
  <c r="AJ103" i="1"/>
  <c r="AQ103" i="1"/>
  <c r="AR103" i="1"/>
  <c r="AY103" i="1"/>
  <c r="AZ103" i="1"/>
  <c r="BG103" i="1"/>
  <c r="BH103" i="1"/>
  <c r="BO103" i="1"/>
  <c r="BP103" i="1"/>
  <c r="BW103" i="1"/>
  <c r="BX103" i="1"/>
  <c r="CE103" i="1"/>
  <c r="CF103" i="1"/>
  <c r="CM103" i="1"/>
  <c r="CN103" i="1"/>
  <c r="CU103" i="1"/>
  <c r="CV103" i="1"/>
  <c r="L96" i="1"/>
  <c r="S96" i="1"/>
  <c r="S99" i="1" s="1"/>
  <c r="T96" i="1"/>
  <c r="T99" i="1" s="1"/>
  <c r="AA96" i="1"/>
  <c r="AB96" i="1"/>
  <c r="AB99" i="1" s="1"/>
  <c r="AI96" i="1"/>
  <c r="AI99" i="1" s="1"/>
  <c r="AJ96" i="1"/>
  <c r="AJ99" i="1" s="1"/>
  <c r="AQ96" i="1"/>
  <c r="AQ99" i="1" s="1"/>
  <c r="AR96" i="1"/>
  <c r="AR99" i="1" s="1"/>
  <c r="AY96" i="1"/>
  <c r="AY99" i="1" s="1"/>
  <c r="AZ96" i="1"/>
  <c r="AZ99" i="1" s="1"/>
  <c r="BG96" i="1"/>
  <c r="BG99" i="1" s="1"/>
  <c r="BH96" i="1"/>
  <c r="BH99" i="1" s="1"/>
  <c r="BO96" i="1"/>
  <c r="BO99" i="1" s="1"/>
  <c r="BP96" i="1"/>
  <c r="BP99" i="1" s="1"/>
  <c r="BW96" i="1"/>
  <c r="BW99" i="1" s="1"/>
  <c r="BX96" i="1"/>
  <c r="BX99" i="1" s="1"/>
  <c r="CE96" i="1"/>
  <c r="CE99" i="1" s="1"/>
  <c r="CF96" i="1"/>
  <c r="CF99" i="1" s="1"/>
  <c r="CM96" i="1"/>
  <c r="CN96" i="1"/>
  <c r="CN99" i="1" s="1"/>
  <c r="CU96" i="1"/>
  <c r="CU99" i="1" s="1"/>
  <c r="CV96" i="1"/>
  <c r="CV99" i="1" s="1"/>
  <c r="L67" i="1"/>
  <c r="L71" i="1" s="1"/>
  <c r="S67" i="1"/>
  <c r="S71" i="1" s="1"/>
  <c r="T67" i="1"/>
  <c r="AB67" i="1"/>
  <c r="AB71" i="1" s="1"/>
  <c r="AI67" i="1"/>
  <c r="AJ67" i="1"/>
  <c r="AQ67" i="1"/>
  <c r="AR67" i="1"/>
  <c r="AR71" i="1" s="1"/>
  <c r="AY67" i="1"/>
  <c r="AZ67" i="1"/>
  <c r="AZ71" i="1" s="1"/>
  <c r="BG67" i="1"/>
  <c r="BH67" i="1"/>
  <c r="BH71" i="1" s="1"/>
  <c r="BO67" i="1"/>
  <c r="BP67" i="1"/>
  <c r="BW67" i="1"/>
  <c r="BX67" i="1"/>
  <c r="CE67" i="1"/>
  <c r="CF67" i="1"/>
  <c r="CM67" i="1"/>
  <c r="CM71" i="1" s="1"/>
  <c r="CN67" i="1"/>
  <c r="CU67" i="1"/>
  <c r="CV67" i="1"/>
  <c r="C75" i="1"/>
  <c r="C76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73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3" i="1"/>
  <c r="C44" i="1"/>
  <c r="C45" i="1"/>
  <c r="C46" i="1"/>
  <c r="C47" i="1"/>
  <c r="C48" i="1"/>
  <c r="C49" i="1"/>
  <c r="C51" i="1"/>
  <c r="C52" i="1"/>
  <c r="C53" i="1"/>
  <c r="C54" i="1"/>
  <c r="C56" i="1"/>
  <c r="C57" i="1"/>
  <c r="C58" i="1"/>
  <c r="C59" i="1"/>
  <c r="C60" i="1"/>
  <c r="C61" i="1"/>
  <c r="C62" i="1"/>
  <c r="C63" i="1"/>
  <c r="C64" i="1"/>
  <c r="C65" i="1"/>
  <c r="C66" i="1"/>
  <c r="C9" i="1"/>
  <c r="AA50" i="1"/>
  <c r="AA67" i="1" s="1"/>
  <c r="AA71" i="1" s="1"/>
  <c r="K67" i="1"/>
  <c r="K96" i="1"/>
  <c r="BE103" i="1" l="1"/>
  <c r="CK103" i="1"/>
  <c r="CS67" i="1"/>
  <c r="AO103" i="1"/>
  <c r="AW102" i="1"/>
  <c r="BE102" i="1"/>
  <c r="CC103" i="1"/>
  <c r="CK102" i="1"/>
  <c r="AO96" i="1"/>
  <c r="BM67" i="1"/>
  <c r="Y67" i="1"/>
  <c r="Y102" i="1"/>
  <c r="AE102" i="1"/>
  <c r="AG102" i="1" s="1"/>
  <c r="AG69" i="1"/>
  <c r="AW67" i="1"/>
  <c r="BM103" i="1"/>
  <c r="BU67" i="1"/>
  <c r="BU102" i="1"/>
  <c r="BU96" i="1"/>
  <c r="BU99" i="1" s="1"/>
  <c r="CK67" i="1"/>
  <c r="CK96" i="1"/>
  <c r="CS103" i="1"/>
  <c r="DA102" i="1"/>
  <c r="I9" i="1"/>
  <c r="CS71" i="1"/>
  <c r="Y103" i="1"/>
  <c r="AO67" i="1"/>
  <c r="AO71" i="1" s="1"/>
  <c r="AO102" i="1"/>
  <c r="AW96" i="1"/>
  <c r="AW99" i="1" s="1"/>
  <c r="BE96" i="1"/>
  <c r="BE99" i="1" s="1"/>
  <c r="BM96" i="1"/>
  <c r="BM99" i="1" s="1"/>
  <c r="BU103" i="1"/>
  <c r="CS96" i="1"/>
  <c r="CS100" i="1" s="1"/>
  <c r="G74" i="1"/>
  <c r="AG74" i="1"/>
  <c r="I74" i="1" s="1"/>
  <c r="Y96" i="1"/>
  <c r="Y99" i="1" s="1"/>
  <c r="CC67" i="1"/>
  <c r="CC96" i="1"/>
  <c r="CC99" i="1" s="1"/>
  <c r="G41" i="1"/>
  <c r="Q41" i="1"/>
  <c r="I41" i="1" s="1"/>
  <c r="G9" i="1"/>
  <c r="D68" i="1"/>
  <c r="C67" i="1"/>
  <c r="W102" i="1"/>
  <c r="BK103" i="1"/>
  <c r="BS102" i="1"/>
  <c r="CQ103" i="1"/>
  <c r="CY102" i="1"/>
  <c r="W67" i="1"/>
  <c r="AU96" i="1"/>
  <c r="AU99" i="1" s="1"/>
  <c r="BC67" i="1"/>
  <c r="BS96" i="1"/>
  <c r="BS99" i="1" s="1"/>
  <c r="CI96" i="1"/>
  <c r="E59" i="1"/>
  <c r="O59" i="1"/>
  <c r="E46" i="1"/>
  <c r="O46" i="1"/>
  <c r="O36" i="1"/>
  <c r="E36" i="1"/>
  <c r="O24" i="1"/>
  <c r="E24" i="1"/>
  <c r="E70" i="1"/>
  <c r="M103" i="1"/>
  <c r="O70" i="1"/>
  <c r="Q70" i="1" s="1"/>
  <c r="BS67" i="1"/>
  <c r="O62" i="1"/>
  <c r="E62" i="1"/>
  <c r="O53" i="1"/>
  <c r="E53" i="1"/>
  <c r="O45" i="1"/>
  <c r="E45" i="1"/>
  <c r="O35" i="1"/>
  <c r="E35" i="1"/>
  <c r="O27" i="1"/>
  <c r="E27" i="1"/>
  <c r="O23" i="1"/>
  <c r="E23" i="1"/>
  <c r="E15" i="1"/>
  <c r="O15" i="1"/>
  <c r="O11" i="1"/>
  <c r="E11" i="1"/>
  <c r="E92" i="1"/>
  <c r="O92" i="1"/>
  <c r="O84" i="1"/>
  <c r="E84" i="1"/>
  <c r="E75" i="1"/>
  <c r="O75" i="1"/>
  <c r="O61" i="1"/>
  <c r="E61" i="1"/>
  <c r="O52" i="1"/>
  <c r="E52" i="1"/>
  <c r="O44" i="1"/>
  <c r="E44" i="1"/>
  <c r="E34" i="1"/>
  <c r="O34" i="1"/>
  <c r="O22" i="1"/>
  <c r="E22" i="1"/>
  <c r="O14" i="1"/>
  <c r="E14" i="1"/>
  <c r="E91" i="1"/>
  <c r="O91" i="1"/>
  <c r="E83" i="1"/>
  <c r="O83" i="1"/>
  <c r="E97" i="1"/>
  <c r="O97" i="1"/>
  <c r="W96" i="1"/>
  <c r="W99" i="1" s="1"/>
  <c r="AU102" i="1"/>
  <c r="CA67" i="1"/>
  <c r="CA103" i="1"/>
  <c r="CI102" i="1"/>
  <c r="E63" i="1"/>
  <c r="O63" i="1"/>
  <c r="E54" i="1"/>
  <c r="O54" i="1"/>
  <c r="O50" i="1"/>
  <c r="Q50" i="1" s="1"/>
  <c r="O40" i="1"/>
  <c r="E40" i="1"/>
  <c r="O32" i="1"/>
  <c r="E32" i="1"/>
  <c r="O28" i="1"/>
  <c r="E28" i="1"/>
  <c r="O20" i="1"/>
  <c r="E20" i="1"/>
  <c r="O16" i="1"/>
  <c r="E16" i="1"/>
  <c r="O12" i="1"/>
  <c r="E12" i="1"/>
  <c r="E93" i="1"/>
  <c r="O93" i="1"/>
  <c r="E89" i="1"/>
  <c r="O89" i="1"/>
  <c r="E85" i="1"/>
  <c r="O85" i="1"/>
  <c r="E81" i="1"/>
  <c r="O81" i="1"/>
  <c r="E76" i="1"/>
  <c r="O76" i="1"/>
  <c r="O58" i="1"/>
  <c r="E58" i="1"/>
  <c r="O49" i="1"/>
  <c r="E49" i="1"/>
  <c r="E39" i="1"/>
  <c r="O39" i="1"/>
  <c r="E31" i="1"/>
  <c r="O31" i="1"/>
  <c r="E19" i="1"/>
  <c r="O19" i="1"/>
  <c r="O73" i="1"/>
  <c r="Q73" i="1" s="1"/>
  <c r="E73" i="1"/>
  <c r="O88" i="1"/>
  <c r="E88" i="1"/>
  <c r="E80" i="1"/>
  <c r="O80" i="1"/>
  <c r="W103" i="1"/>
  <c r="AE103" i="1"/>
  <c r="AG103" i="1" s="1"/>
  <c r="AM67" i="1"/>
  <c r="AM102" i="1"/>
  <c r="BC96" i="1"/>
  <c r="BC99" i="1" s="1"/>
  <c r="BS103" i="1"/>
  <c r="BY102" i="1"/>
  <c r="CA69" i="1"/>
  <c r="CQ96" i="1"/>
  <c r="CW103" i="1"/>
  <c r="CY70" i="1"/>
  <c r="E57" i="1"/>
  <c r="O57" i="1"/>
  <c r="E48" i="1"/>
  <c r="O48" i="1"/>
  <c r="O38" i="1"/>
  <c r="E38" i="1"/>
  <c r="O30" i="1"/>
  <c r="E30" i="1"/>
  <c r="E26" i="1"/>
  <c r="O26" i="1"/>
  <c r="E18" i="1"/>
  <c r="O18" i="1"/>
  <c r="E10" i="1"/>
  <c r="O10" i="1"/>
  <c r="O95" i="1"/>
  <c r="E95" i="1"/>
  <c r="E87" i="1"/>
  <c r="O87" i="1"/>
  <c r="O79" i="1"/>
  <c r="E79" i="1"/>
  <c r="AE96" i="1"/>
  <c r="AE99" i="1" s="1"/>
  <c r="AM103" i="1"/>
  <c r="AU67" i="1"/>
  <c r="BC102" i="1"/>
  <c r="E64" i="1"/>
  <c r="O64" i="1"/>
  <c r="E60" i="1"/>
  <c r="O60" i="1"/>
  <c r="O56" i="1"/>
  <c r="E56" i="1"/>
  <c r="O51" i="1"/>
  <c r="E51" i="1"/>
  <c r="E47" i="1"/>
  <c r="O47" i="1"/>
  <c r="E43" i="1"/>
  <c r="O43" i="1"/>
  <c r="E37" i="1"/>
  <c r="O37" i="1"/>
  <c r="E33" i="1"/>
  <c r="O33" i="1"/>
  <c r="E29" i="1"/>
  <c r="O29" i="1"/>
  <c r="E25" i="1"/>
  <c r="O25" i="1"/>
  <c r="E21" i="1"/>
  <c r="O21" i="1"/>
  <c r="E17" i="1"/>
  <c r="O17" i="1"/>
  <c r="E13" i="1"/>
  <c r="O13" i="1"/>
  <c r="O69" i="1"/>
  <c r="Q69" i="1" s="1"/>
  <c r="E69" i="1"/>
  <c r="M102" i="1"/>
  <c r="E94" i="1"/>
  <c r="O94" i="1"/>
  <c r="O90" i="1"/>
  <c r="E90" i="1"/>
  <c r="E86" i="1"/>
  <c r="O86" i="1"/>
  <c r="E82" i="1"/>
  <c r="O82" i="1"/>
  <c r="E78" i="1"/>
  <c r="O78" i="1"/>
  <c r="O98" i="1"/>
  <c r="E98" i="1"/>
  <c r="AM96" i="1"/>
  <c r="AM99" i="1" s="1"/>
  <c r="AO99" i="1" s="1"/>
  <c r="AU103" i="1"/>
  <c r="BC103" i="1"/>
  <c r="BK67" i="1"/>
  <c r="BK102" i="1"/>
  <c r="BK96" i="1"/>
  <c r="BK99" i="1" s="1"/>
  <c r="CA96" i="1"/>
  <c r="CA99" i="1" s="1"/>
  <c r="CI67" i="1"/>
  <c r="CI103" i="1"/>
  <c r="CQ67" i="1"/>
  <c r="CQ102" i="1"/>
  <c r="CY65" i="1"/>
  <c r="E65" i="1"/>
  <c r="CY66" i="1"/>
  <c r="DA66" i="1" s="1"/>
  <c r="I66" i="1" s="1"/>
  <c r="E66" i="1"/>
  <c r="C103" i="1"/>
  <c r="CN100" i="1"/>
  <c r="CN104" i="1" s="1"/>
  <c r="BQ102" i="1"/>
  <c r="CO103" i="1"/>
  <c r="CW102" i="1"/>
  <c r="AS102" i="1"/>
  <c r="BA102" i="1"/>
  <c r="CG102" i="1"/>
  <c r="D102" i="1"/>
  <c r="S100" i="1"/>
  <c r="S104" i="1" s="1"/>
  <c r="AY100" i="1"/>
  <c r="AY104" i="1" s="1"/>
  <c r="AI100" i="1"/>
  <c r="AI104" i="1" s="1"/>
  <c r="CM100" i="1"/>
  <c r="CM104" i="1" s="1"/>
  <c r="BX100" i="1"/>
  <c r="BX104" i="1" s="1"/>
  <c r="CG67" i="1"/>
  <c r="CG71" i="1" s="1"/>
  <c r="AR100" i="1"/>
  <c r="AR104" i="1" s="1"/>
  <c r="AI71" i="1"/>
  <c r="U96" i="1"/>
  <c r="U99" i="1" s="1"/>
  <c r="AC50" i="1"/>
  <c r="AE50" i="1" s="1"/>
  <c r="BI96" i="1"/>
  <c r="BI99" i="1" s="1"/>
  <c r="BG100" i="1"/>
  <c r="BG104" i="1" s="1"/>
  <c r="AY71" i="1"/>
  <c r="CM99" i="1"/>
  <c r="U102" i="1"/>
  <c r="AS103" i="1"/>
  <c r="BA103" i="1"/>
  <c r="BI102" i="1"/>
  <c r="CG103" i="1"/>
  <c r="CO102" i="1"/>
  <c r="D96" i="1"/>
  <c r="D99" i="1" s="1"/>
  <c r="AK67" i="1"/>
  <c r="AK71" i="1" s="1"/>
  <c r="AK102" i="1"/>
  <c r="AZ100" i="1"/>
  <c r="AZ104" i="1" s="1"/>
  <c r="AJ100" i="1"/>
  <c r="AJ104" i="1" s="1"/>
  <c r="AJ71" i="1"/>
  <c r="D67" i="1"/>
  <c r="CU100" i="1"/>
  <c r="CU104" i="1" s="1"/>
  <c r="CE100" i="1"/>
  <c r="CE104" i="1" s="1"/>
  <c r="CV100" i="1"/>
  <c r="CV104" i="1" s="1"/>
  <c r="CV71" i="1"/>
  <c r="T71" i="1"/>
  <c r="T100" i="1"/>
  <c r="T104" i="1" s="1"/>
  <c r="CF100" i="1"/>
  <c r="CF104" i="1" s="1"/>
  <c r="BP100" i="1"/>
  <c r="BP104" i="1" s="1"/>
  <c r="L99" i="1"/>
  <c r="L100" i="1"/>
  <c r="BW100" i="1"/>
  <c r="BW104" i="1" s="1"/>
  <c r="BW71" i="1"/>
  <c r="AQ71" i="1"/>
  <c r="AQ100" i="1"/>
  <c r="AQ104" i="1" s="1"/>
  <c r="C96" i="1"/>
  <c r="C99" i="1" s="1"/>
  <c r="K99" i="1"/>
  <c r="AA100" i="1"/>
  <c r="AA104" i="1" s="1"/>
  <c r="AA99" i="1"/>
  <c r="BY67" i="1"/>
  <c r="E9" i="1"/>
  <c r="CF71" i="1"/>
  <c r="BP71" i="1"/>
  <c r="K100" i="1"/>
  <c r="AK103" i="1"/>
  <c r="AS67" i="1"/>
  <c r="AS71" i="1" s="1"/>
  <c r="BY96" i="1"/>
  <c r="BY99" i="1" s="1"/>
  <c r="BO100" i="1"/>
  <c r="BO104" i="1" s="1"/>
  <c r="CU71" i="1"/>
  <c r="CE71" i="1"/>
  <c r="BO71" i="1"/>
  <c r="K71" i="1"/>
  <c r="BH100" i="1"/>
  <c r="BH104" i="1" s="1"/>
  <c r="U67" i="1"/>
  <c r="U71" i="1" s="1"/>
  <c r="BA96" i="1"/>
  <c r="BA99" i="1" s="1"/>
  <c r="BI103" i="1"/>
  <c r="CW67" i="1"/>
  <c r="AC96" i="1"/>
  <c r="AC99" i="1" s="1"/>
  <c r="CN71" i="1"/>
  <c r="BX71" i="1"/>
  <c r="M67" i="1"/>
  <c r="AK96" i="1"/>
  <c r="AK99" i="1" s="1"/>
  <c r="AS96" i="1"/>
  <c r="AS99" i="1" s="1"/>
  <c r="BQ96" i="1"/>
  <c r="BQ99" i="1" s="1"/>
  <c r="CG96" i="1"/>
  <c r="CG99" i="1" s="1"/>
  <c r="CI99" i="1" s="1"/>
  <c r="CO67" i="1"/>
  <c r="CO71" i="1" s="1"/>
  <c r="CO96" i="1"/>
  <c r="CO99" i="1" s="1"/>
  <c r="CQ99" i="1" s="1"/>
  <c r="CW96" i="1"/>
  <c r="AB100" i="1"/>
  <c r="AB104" i="1" s="1"/>
  <c r="M96" i="1"/>
  <c r="BQ67" i="1"/>
  <c r="BG71" i="1"/>
  <c r="BI67" i="1"/>
  <c r="BY103" i="1"/>
  <c r="D103" i="1"/>
  <c r="AC102" i="1"/>
  <c r="C102" i="1"/>
  <c r="BQ103" i="1"/>
  <c r="BA67" i="1"/>
  <c r="AC103" i="1"/>
  <c r="U103" i="1"/>
  <c r="C50" i="1"/>
  <c r="C68" i="1" s="1"/>
  <c r="AG96" i="1" l="1"/>
  <c r="CS104" i="1"/>
  <c r="G98" i="1"/>
  <c r="Q98" i="1"/>
  <c r="G90" i="1"/>
  <c r="Q90" i="1"/>
  <c r="I90" i="1" s="1"/>
  <c r="G17" i="1"/>
  <c r="Q17" i="1"/>
  <c r="I17" i="1" s="1"/>
  <c r="G25" i="1"/>
  <c r="Q25" i="1"/>
  <c r="I25" i="1" s="1"/>
  <c r="G33" i="1"/>
  <c r="Q33" i="1"/>
  <c r="I33" i="1" s="1"/>
  <c r="G43" i="1"/>
  <c r="Q43" i="1"/>
  <c r="I43" i="1" s="1"/>
  <c r="G60" i="1"/>
  <c r="Q60" i="1"/>
  <c r="I60" i="1" s="1"/>
  <c r="G18" i="1"/>
  <c r="Q18" i="1"/>
  <c r="I18" i="1" s="1"/>
  <c r="G48" i="1"/>
  <c r="Q48" i="1"/>
  <c r="I48" i="1" s="1"/>
  <c r="G88" i="1"/>
  <c r="Q88" i="1"/>
  <c r="I88" i="1" s="1"/>
  <c r="G58" i="1"/>
  <c r="Q58" i="1"/>
  <c r="I58" i="1" s="1"/>
  <c r="G12" i="1"/>
  <c r="Q12" i="1"/>
  <c r="I12" i="1" s="1"/>
  <c r="G20" i="1"/>
  <c r="Q20" i="1"/>
  <c r="I20" i="1" s="1"/>
  <c r="G32" i="1"/>
  <c r="Q32" i="1"/>
  <c r="I32" i="1" s="1"/>
  <c r="G54" i="1"/>
  <c r="Q54" i="1"/>
  <c r="I54" i="1" s="1"/>
  <c r="G14" i="1"/>
  <c r="Q14" i="1"/>
  <c r="I14" i="1" s="1"/>
  <c r="G52" i="1"/>
  <c r="Q52" i="1"/>
  <c r="I52" i="1" s="1"/>
  <c r="G27" i="1"/>
  <c r="Q27" i="1"/>
  <c r="I27" i="1" s="1"/>
  <c r="G45" i="1"/>
  <c r="Q45" i="1"/>
  <c r="I45" i="1" s="1"/>
  <c r="G62" i="1"/>
  <c r="Q62" i="1"/>
  <c r="I62" i="1" s="1"/>
  <c r="G36" i="1"/>
  <c r="Q36" i="1"/>
  <c r="I36" i="1" s="1"/>
  <c r="CK100" i="1"/>
  <c r="CK104" i="1" s="1"/>
  <c r="CK71" i="1"/>
  <c r="AE67" i="1"/>
  <c r="AE71" i="1" s="1"/>
  <c r="AG72" i="1" s="1"/>
  <c r="AG50" i="1"/>
  <c r="AG67" i="1" s="1"/>
  <c r="AG100" i="1" s="1"/>
  <c r="G78" i="1"/>
  <c r="Q78" i="1"/>
  <c r="I78" i="1" s="1"/>
  <c r="G86" i="1"/>
  <c r="Q86" i="1"/>
  <c r="I86" i="1" s="1"/>
  <c r="G94" i="1"/>
  <c r="Q94" i="1"/>
  <c r="I94" i="1" s="1"/>
  <c r="G51" i="1"/>
  <c r="Q51" i="1"/>
  <c r="I51" i="1" s="1"/>
  <c r="G79" i="1"/>
  <c r="Q79" i="1"/>
  <c r="I79" i="1" s="1"/>
  <c r="G95" i="1"/>
  <c r="Q95" i="1"/>
  <c r="I95" i="1" s="1"/>
  <c r="G30" i="1"/>
  <c r="Q30" i="1"/>
  <c r="I30" i="1" s="1"/>
  <c r="CA102" i="1"/>
  <c r="CC69" i="1"/>
  <c r="CC102" i="1" s="1"/>
  <c r="G80" i="1"/>
  <c r="Q80" i="1"/>
  <c r="I80" i="1" s="1"/>
  <c r="G31" i="1"/>
  <c r="Q31" i="1"/>
  <c r="I31" i="1" s="1"/>
  <c r="G76" i="1"/>
  <c r="Q76" i="1"/>
  <c r="I76" i="1" s="1"/>
  <c r="G85" i="1"/>
  <c r="Q85" i="1"/>
  <c r="I85" i="1" s="1"/>
  <c r="G93" i="1"/>
  <c r="Q93" i="1"/>
  <c r="I93" i="1" s="1"/>
  <c r="G97" i="1"/>
  <c r="Q97" i="1"/>
  <c r="I97" i="1" s="1"/>
  <c r="G91" i="1"/>
  <c r="Q91" i="1"/>
  <c r="I91" i="1" s="1"/>
  <c r="G46" i="1"/>
  <c r="Q46" i="1"/>
  <c r="I46" i="1" s="1"/>
  <c r="W71" i="1"/>
  <c r="Y72" i="1" s="1"/>
  <c r="Y68" i="1"/>
  <c r="Y71" i="1" s="1"/>
  <c r="CC100" i="1"/>
  <c r="CC71" i="1"/>
  <c r="Y100" i="1"/>
  <c r="CJ99" i="1"/>
  <c r="CR99" i="1"/>
  <c r="CS99" i="1" s="1"/>
  <c r="G13" i="1"/>
  <c r="Q13" i="1"/>
  <c r="I13" i="1" s="1"/>
  <c r="G21" i="1"/>
  <c r="Q21" i="1"/>
  <c r="I21" i="1" s="1"/>
  <c r="G29" i="1"/>
  <c r="Q29" i="1"/>
  <c r="I29" i="1" s="1"/>
  <c r="G37" i="1"/>
  <c r="Q37" i="1"/>
  <c r="I37" i="1" s="1"/>
  <c r="G47" i="1"/>
  <c r="Q47" i="1"/>
  <c r="I47" i="1" s="1"/>
  <c r="G64" i="1"/>
  <c r="Q64" i="1"/>
  <c r="I64" i="1" s="1"/>
  <c r="G87" i="1"/>
  <c r="Q87" i="1"/>
  <c r="I87" i="1" s="1"/>
  <c r="G10" i="1"/>
  <c r="Q10" i="1"/>
  <c r="G26" i="1"/>
  <c r="Q26" i="1"/>
  <c r="I26" i="1" s="1"/>
  <c r="G57" i="1"/>
  <c r="Q57" i="1"/>
  <c r="I57" i="1" s="1"/>
  <c r="CY103" i="1"/>
  <c r="DA70" i="1"/>
  <c r="DA103" i="1" s="1"/>
  <c r="I73" i="1"/>
  <c r="G49" i="1"/>
  <c r="Q49" i="1"/>
  <c r="I49" i="1" s="1"/>
  <c r="G16" i="1"/>
  <c r="Q16" i="1"/>
  <c r="I16" i="1" s="1"/>
  <c r="G28" i="1"/>
  <c r="Q28" i="1"/>
  <c r="I28" i="1" s="1"/>
  <c r="G40" i="1"/>
  <c r="Q40" i="1"/>
  <c r="I40" i="1" s="1"/>
  <c r="G63" i="1"/>
  <c r="Q63" i="1"/>
  <c r="I63" i="1" s="1"/>
  <c r="G22" i="1"/>
  <c r="Q22" i="1"/>
  <c r="I22" i="1" s="1"/>
  <c r="G44" i="1"/>
  <c r="Q44" i="1"/>
  <c r="I44" i="1" s="1"/>
  <c r="G61" i="1"/>
  <c r="Q61" i="1"/>
  <c r="I61" i="1" s="1"/>
  <c r="G84" i="1"/>
  <c r="Q84" i="1"/>
  <c r="I84" i="1" s="1"/>
  <c r="G11" i="1"/>
  <c r="Q11" i="1"/>
  <c r="I11" i="1" s="1"/>
  <c r="G23" i="1"/>
  <c r="Q23" i="1"/>
  <c r="I23" i="1" s="1"/>
  <c r="G35" i="1"/>
  <c r="Q35" i="1"/>
  <c r="I35" i="1" s="1"/>
  <c r="G53" i="1"/>
  <c r="Q53" i="1"/>
  <c r="I53" i="1" s="1"/>
  <c r="G24" i="1"/>
  <c r="Q24" i="1"/>
  <c r="I24" i="1" s="1"/>
  <c r="AG99" i="1"/>
  <c r="AW100" i="1"/>
  <c r="AW104" i="1" s="1"/>
  <c r="AW71" i="1"/>
  <c r="G65" i="1"/>
  <c r="DA65" i="1"/>
  <c r="G82" i="1"/>
  <c r="Q82" i="1"/>
  <c r="I82" i="1" s="1"/>
  <c r="G56" i="1"/>
  <c r="Q56" i="1"/>
  <c r="I56" i="1" s="1"/>
  <c r="G38" i="1"/>
  <c r="Q38" i="1"/>
  <c r="I38" i="1" s="1"/>
  <c r="G19" i="1"/>
  <c r="Q19" i="1"/>
  <c r="I19" i="1" s="1"/>
  <c r="G39" i="1"/>
  <c r="Q39" i="1"/>
  <c r="I39" i="1" s="1"/>
  <c r="G81" i="1"/>
  <c r="Q81" i="1"/>
  <c r="I81" i="1" s="1"/>
  <c r="G89" i="1"/>
  <c r="Q89" i="1"/>
  <c r="I89" i="1" s="1"/>
  <c r="G83" i="1"/>
  <c r="Q83" i="1"/>
  <c r="I83" i="1" s="1"/>
  <c r="G34" i="1"/>
  <c r="Q34" i="1"/>
  <c r="I34" i="1" s="1"/>
  <c r="G75" i="1"/>
  <c r="Q75" i="1"/>
  <c r="I75" i="1" s="1"/>
  <c r="G92" i="1"/>
  <c r="Q92" i="1"/>
  <c r="I92" i="1" s="1"/>
  <c r="G15" i="1"/>
  <c r="Q15" i="1"/>
  <c r="I15" i="1" s="1"/>
  <c r="G59" i="1"/>
  <c r="Q59" i="1"/>
  <c r="I59" i="1" s="1"/>
  <c r="BC71" i="1"/>
  <c r="BE71" i="1" s="1"/>
  <c r="BE67" i="1"/>
  <c r="BE100" i="1" s="1"/>
  <c r="BE104" i="1" s="1"/>
  <c r="BU100" i="1"/>
  <c r="BU104" i="1" s="1"/>
  <c r="BU71" i="1"/>
  <c r="BM100" i="1"/>
  <c r="BM104" i="1" s="1"/>
  <c r="BM71" i="1"/>
  <c r="CA100" i="1"/>
  <c r="D71" i="1"/>
  <c r="D101" i="1"/>
  <c r="D104" i="1" s="1"/>
  <c r="K104" i="1"/>
  <c r="C105" i="1" s="1"/>
  <c r="C100" i="1"/>
  <c r="L104" i="1"/>
  <c r="D100" i="1"/>
  <c r="C101" i="1"/>
  <c r="C104" i="1" s="1"/>
  <c r="G50" i="1"/>
  <c r="BY100" i="1"/>
  <c r="BY104" i="1" s="1"/>
  <c r="M99" i="1"/>
  <c r="E96" i="1"/>
  <c r="CQ100" i="1"/>
  <c r="CQ104" i="1" s="1"/>
  <c r="CS105" i="1" s="1"/>
  <c r="CQ71" i="1"/>
  <c r="O103" i="1"/>
  <c r="G70" i="1"/>
  <c r="O102" i="1"/>
  <c r="G69" i="1"/>
  <c r="BS100" i="1"/>
  <c r="BS104" i="1" s="1"/>
  <c r="BU105" i="1" s="1"/>
  <c r="BS71" i="1"/>
  <c r="E103" i="1"/>
  <c r="CW99" i="1"/>
  <c r="CY99" i="1" s="1"/>
  <c r="CY96" i="1"/>
  <c r="DA96" i="1" s="1"/>
  <c r="CI100" i="1"/>
  <c r="CI104" i="1" s="1"/>
  <c r="CK105" i="1" s="1"/>
  <c r="CI71" i="1"/>
  <c r="BK71" i="1"/>
  <c r="BK100" i="1"/>
  <c r="BK104" i="1" s="1"/>
  <c r="BM105" i="1" s="1"/>
  <c r="E50" i="1"/>
  <c r="E68" i="1" s="1"/>
  <c r="CA71" i="1"/>
  <c r="AU100" i="1"/>
  <c r="AU104" i="1" s="1"/>
  <c r="AW105" i="1" s="1"/>
  <c r="AU71" i="1"/>
  <c r="M71" i="1"/>
  <c r="M100" i="1"/>
  <c r="M104" i="1" s="1"/>
  <c r="O67" i="1"/>
  <c r="AM71" i="1"/>
  <c r="AM100" i="1"/>
  <c r="E102" i="1"/>
  <c r="G73" i="1"/>
  <c r="O96" i="1"/>
  <c r="O99" i="1" s="1"/>
  <c r="BC100" i="1"/>
  <c r="BC104" i="1" s="1"/>
  <c r="BE105" i="1" s="1"/>
  <c r="W100" i="1"/>
  <c r="CW71" i="1"/>
  <c r="CY67" i="1"/>
  <c r="G66" i="1"/>
  <c r="AC67" i="1"/>
  <c r="AC71" i="1" s="1"/>
  <c r="BI100" i="1"/>
  <c r="BI104" i="1" s="1"/>
  <c r="BY71" i="1"/>
  <c r="AK100" i="1"/>
  <c r="AK104" i="1" s="1"/>
  <c r="U100" i="1"/>
  <c r="U104" i="1" s="1"/>
  <c r="CW100" i="1"/>
  <c r="AS100" i="1"/>
  <c r="AS104" i="1" s="1"/>
  <c r="CG100" i="1"/>
  <c r="CG104" i="1" s="1"/>
  <c r="BA100" i="1"/>
  <c r="BA104" i="1" s="1"/>
  <c r="BA71" i="1"/>
  <c r="BQ100" i="1"/>
  <c r="BQ104" i="1" s="1"/>
  <c r="CO100" i="1"/>
  <c r="CO104" i="1" s="1"/>
  <c r="BQ71" i="1"/>
  <c r="C71" i="1"/>
  <c r="BI71" i="1"/>
  <c r="AE100" i="1" l="1"/>
  <c r="BU106" i="1"/>
  <c r="I69" i="1"/>
  <c r="I50" i="1"/>
  <c r="CA104" i="1"/>
  <c r="CC105" i="1" s="1"/>
  <c r="G102" i="1"/>
  <c r="Q102" i="1"/>
  <c r="I102" i="1" s="1"/>
  <c r="I65" i="1"/>
  <c r="DA67" i="1"/>
  <c r="AM104" i="1"/>
  <c r="AO105" i="1" s="1"/>
  <c r="AO100" i="1"/>
  <c r="AO104" i="1" s="1"/>
  <c r="I70" i="1"/>
  <c r="I10" i="1"/>
  <c r="Q67" i="1"/>
  <c r="O71" i="1"/>
  <c r="Q72" i="1" s="1"/>
  <c r="O100" i="1"/>
  <c r="Q101" i="1" s="1"/>
  <c r="Q68" i="1"/>
  <c r="Q71" i="1" s="1"/>
  <c r="CZ99" i="1"/>
  <c r="H99" i="1" s="1"/>
  <c r="W104" i="1"/>
  <c r="Y105" i="1" s="1"/>
  <c r="Y101" i="1"/>
  <c r="Y104" i="1" s="1"/>
  <c r="G103" i="1"/>
  <c r="Q103" i="1"/>
  <c r="I103" i="1" s="1"/>
  <c r="Q96" i="1"/>
  <c r="I96" i="1" s="1"/>
  <c r="I98" i="1"/>
  <c r="BE106" i="1"/>
  <c r="CK99" i="1"/>
  <c r="CC104" i="1"/>
  <c r="AG71" i="1"/>
  <c r="G68" i="1"/>
  <c r="E99" i="1"/>
  <c r="E67" i="1"/>
  <c r="E101" i="1" s="1"/>
  <c r="E104" i="1" s="1"/>
  <c r="BC106" i="1"/>
  <c r="BS106" i="1"/>
  <c r="G96" i="1"/>
  <c r="G99" i="1"/>
  <c r="E71" i="1"/>
  <c r="CW104" i="1"/>
  <c r="CY100" i="1"/>
  <c r="CY71" i="1"/>
  <c r="G67" i="1"/>
  <c r="AC100" i="1"/>
  <c r="AC104" i="1" s="1"/>
  <c r="AE104" i="1" l="1"/>
  <c r="AG105" i="1" s="1"/>
  <c r="AG101" i="1"/>
  <c r="AG104" i="1"/>
  <c r="Q99" i="1"/>
  <c r="DA99" i="1"/>
  <c r="Q100" i="1"/>
  <c r="I67" i="1"/>
  <c r="I101" i="1" s="1"/>
  <c r="I104" i="1" s="1"/>
  <c r="DA100" i="1"/>
  <c r="DA104" i="1" s="1"/>
  <c r="DA71" i="1"/>
  <c r="I71" i="1" s="1"/>
  <c r="G101" i="1"/>
  <c r="G104" i="1" s="1"/>
  <c r="I105" i="1" s="1"/>
  <c r="Q104" i="1"/>
  <c r="E105" i="1"/>
  <c r="O104" i="1"/>
  <c r="Q105" i="1" s="1"/>
  <c r="G100" i="1"/>
  <c r="G71" i="1"/>
  <c r="E100" i="1"/>
  <c r="CY104" i="1"/>
  <c r="I99" i="1" l="1"/>
  <c r="G105" i="1"/>
  <c r="DA105" i="1"/>
  <c r="I100" i="1"/>
</calcChain>
</file>

<file path=xl/sharedStrings.xml><?xml version="1.0" encoding="utf-8"?>
<sst xmlns="http://schemas.openxmlformats.org/spreadsheetml/2006/main" count="320" uniqueCount="171">
  <si>
    <t>Személyi juttatás</t>
  </si>
  <si>
    <t>Dologi kiadás</t>
  </si>
  <si>
    <t>Kiadás összesen</t>
  </si>
  <si>
    <t>Megnevezés</t>
  </si>
  <si>
    <t>Beruházás</t>
  </si>
  <si>
    <t>Felújítás</t>
  </si>
  <si>
    <t>Tartalékok</t>
  </si>
  <si>
    <t>Zöldterület kezelés</t>
  </si>
  <si>
    <t>Kiemelt állami és önkormányzati rendezvények</t>
  </si>
  <si>
    <t>Közvilágítás</t>
  </si>
  <si>
    <t>Komárom Város összes kiadása</t>
  </si>
  <si>
    <t>Önkormányzatnál tervezett összes kiadás</t>
  </si>
  <si>
    <t>Munkaadókat terhelő járulékok és szoc hjár adó</t>
  </si>
  <si>
    <t>Kötelező feladatok</t>
  </si>
  <si>
    <t>Önként vállalt feladatok</t>
  </si>
  <si>
    <t>6. melléklet</t>
  </si>
  <si>
    <t>E Ft</t>
  </si>
  <si>
    <t>Felújítások 7. melléklet szerint</t>
  </si>
  <si>
    <t>Beruházások 8. melléklet szerint</t>
  </si>
  <si>
    <t>Működési célú pénzeszköz átadások 10. melléklet  szerint</t>
  </si>
  <si>
    <t>Általános és céltart.  11.melléklet szerint</t>
  </si>
  <si>
    <t>Intézményi étkeztetés, gondozás</t>
  </si>
  <si>
    <t>Köztemető- fenntartás és működtetés</t>
  </si>
  <si>
    <t>Az önkormányzati vagyonnal való gazdálkodással kapcsolatos feladatok</t>
  </si>
  <si>
    <t>Polgári honvédelem ágazati feladatai, a lakosság felkészítése</t>
  </si>
  <si>
    <t>Hosszabb időtartamú közfoglalkoztatás</t>
  </si>
  <si>
    <t>Közutak, hidak, alagutak üzemeltetése, fenntartása</t>
  </si>
  <si>
    <t>Víztermelés, kezelés ellátás</t>
  </si>
  <si>
    <t>Város és községgazdálkodási egyéb szolgáltatások</t>
  </si>
  <si>
    <t>Szabadidősport tevékenység támogatása</t>
  </si>
  <si>
    <t>Üdülői szálláshely szolgáltatás</t>
  </si>
  <si>
    <t>Művészeti tevékenységek</t>
  </si>
  <si>
    <t>Önkormányzatok és önkorm. hivatalok jogalkotó és általános igazgatási tev.</t>
  </si>
  <si>
    <t>Lakóingatlan szociális célú üzemeltetése</t>
  </si>
  <si>
    <t>Ellátottak pénzbeli juttatása</t>
  </si>
  <si>
    <t>Egyéb működési célú kiadások</t>
  </si>
  <si>
    <t>államháztartá-son belülre</t>
  </si>
  <si>
    <t>Egyéb felhalmozási célú kiadások</t>
  </si>
  <si>
    <t>államháztartá-son kívülre</t>
  </si>
  <si>
    <t>Finanszírozási kiadás</t>
  </si>
  <si>
    <t>Veszélyes hulladék begyűjtése, szállítása, átrakása</t>
  </si>
  <si>
    <t>Környezetszennyezés csökkentésének igazgatása</t>
  </si>
  <si>
    <t>Védett természeti területek és természeti értékek bemutatása, megőrzése és fenntart.</t>
  </si>
  <si>
    <t>Rendszeres, rendkívüli szoc. ellátások 17. melléklet szerint</t>
  </si>
  <si>
    <t>Felhalm.c. pénzeszköz átadás 9. melléklet szerint</t>
  </si>
  <si>
    <t>Kerékpárutak üzemeltetése, fenntartása</t>
  </si>
  <si>
    <t>Szennyvíz gyűjtése, tisztítása, elhelyezése</t>
  </si>
  <si>
    <t>Szennyvízcsatorna építése, fenntartása, üzemeltetése</t>
  </si>
  <si>
    <t>Egyég kiadói tevékenység</t>
  </si>
  <si>
    <t>Nemzetiségi közfeladatok ellátása és támogatása</t>
  </si>
  <si>
    <t>A fiatalok társadalmi integrációját segítő struktúra, szakmai szolg fejlesztése, műk</t>
  </si>
  <si>
    <t>Család és gyerekjóléti központ</t>
  </si>
  <si>
    <t>Közművelődés, közösségi és társadalmi részvétel fejlesztése</t>
  </si>
  <si>
    <t>Önkormányzatok elszámolásai a központi költségvetéssel</t>
  </si>
  <si>
    <t>Forgatási és befektetési célú finanszírozási műveletek</t>
  </si>
  <si>
    <t>Központi költségvetési befizetések</t>
  </si>
  <si>
    <t>Általános gazdasági és kereskedelmi ügyek</t>
  </si>
  <si>
    <t>Nem veszélyes (települési) hulladék összetevőinek válogatása, elkülönített begyűjtése</t>
  </si>
  <si>
    <t>Nem veszélyes (települési) hulladék  vegyes begyűjtése, szállítása, átrakása</t>
  </si>
  <si>
    <t>011130</t>
  </si>
  <si>
    <t>013320</t>
  </si>
  <si>
    <t>013350</t>
  </si>
  <si>
    <t>016080</t>
  </si>
  <si>
    <t>022010</t>
  </si>
  <si>
    <t>041110</t>
  </si>
  <si>
    <t>041233</t>
  </si>
  <si>
    <t>045160</t>
  </si>
  <si>
    <t>045161</t>
  </si>
  <si>
    <t>051020</t>
  </si>
  <si>
    <t>051030</t>
  </si>
  <si>
    <t>051050</t>
  </si>
  <si>
    <t>052020</t>
  </si>
  <si>
    <t>052080</t>
  </si>
  <si>
    <t>053010</t>
  </si>
  <si>
    <t>054020</t>
  </si>
  <si>
    <t>062010</t>
  </si>
  <si>
    <t>Településfejlesztés igazgatása</t>
  </si>
  <si>
    <t>063020</t>
  </si>
  <si>
    <t>064010</t>
  </si>
  <si>
    <t>066010</t>
  </si>
  <si>
    <t>066020</t>
  </si>
  <si>
    <t>072311</t>
  </si>
  <si>
    <t>Fogorvosi alapellátás</t>
  </si>
  <si>
    <t>081030</t>
  </si>
  <si>
    <t>Sportlétesítmények, edzőtáborok működtetése, fejlesztése</t>
  </si>
  <si>
    <t>081045</t>
  </si>
  <si>
    <t>081071</t>
  </si>
  <si>
    <t>082030</t>
  </si>
  <si>
    <t>082063</t>
  </si>
  <si>
    <t>Múzeumi kiállítási tevékenység</t>
  </si>
  <si>
    <t>082091</t>
  </si>
  <si>
    <t>083030</t>
  </si>
  <si>
    <t>084020</t>
  </si>
  <si>
    <t>084070</t>
  </si>
  <si>
    <t>104043</t>
  </si>
  <si>
    <t>106010</t>
  </si>
  <si>
    <t>900060</t>
  </si>
  <si>
    <t>018010</t>
  </si>
  <si>
    <t>018020</t>
  </si>
  <si>
    <t>COFOG</t>
  </si>
  <si>
    <t>045120</t>
  </si>
  <si>
    <t>Út, autópálya építése</t>
  </si>
  <si>
    <t>047410</t>
  </si>
  <si>
    <t>Ár- és belvízvédelemmel összefüggő tevékenységek</t>
  </si>
  <si>
    <t>098022</t>
  </si>
  <si>
    <t>Pedagógiai szakszolgáltató tevékenység működtetési feladatai</t>
  </si>
  <si>
    <t>102023</t>
  </si>
  <si>
    <t>Időskorúak tartós bentlakásos ellátása</t>
  </si>
  <si>
    <t>102031</t>
  </si>
  <si>
    <t>Idősek nappali ellátása</t>
  </si>
  <si>
    <t>045140</t>
  </si>
  <si>
    <t>Városi, elővárosi közúti személyszállítás</t>
  </si>
  <si>
    <t>086090</t>
  </si>
  <si>
    <t>Egyéb szabadidős szolgáltatás</t>
  </si>
  <si>
    <t>072112</t>
  </si>
  <si>
    <t>Háziorvosi ügyeleti ellátás</t>
  </si>
  <si>
    <t>081061</t>
  </si>
  <si>
    <t>Szabadidős park, fürdő és strandszolgáltatás</t>
  </si>
  <si>
    <t>072111</t>
  </si>
  <si>
    <t>Háziorvosi alapellátás</t>
  </si>
  <si>
    <t>063080</t>
  </si>
  <si>
    <t>Vízellátással kapcsolatos közmű építése, fenntartása, üzemeltetése</t>
  </si>
  <si>
    <t>031030</t>
  </si>
  <si>
    <t xml:space="preserve"> Közterület rendjének fenntartása</t>
  </si>
  <si>
    <t>104042</t>
  </si>
  <si>
    <t>Család és gyerekjóléti szolgáltatások</t>
  </si>
  <si>
    <t>107060</t>
  </si>
  <si>
    <t>Egyéb szociális és természetbeni ellátások, támogatások</t>
  </si>
  <si>
    <t>091140</t>
  </si>
  <si>
    <t>Óvodai nevelés, ellátás működtetési feladatai</t>
  </si>
  <si>
    <t>Eredeti ei.</t>
  </si>
  <si>
    <t>Javasolt módosítás</t>
  </si>
  <si>
    <t>Módosított ei.</t>
  </si>
  <si>
    <t>Kötelező feladatok összesen ÖNK</t>
  </si>
  <si>
    <t xml:space="preserve">Kötelező feladatok mindösszesen </t>
  </si>
  <si>
    <t>Önként vállalt feladatok ÖNK</t>
  </si>
  <si>
    <t>Önként vállalt feladatok mindösszesen</t>
  </si>
  <si>
    <t>Gazd szervezettel nem rend intézmények 12. melléklet szerint összesen</t>
  </si>
  <si>
    <t>Kötelező feladatok gazd.szervezettel nem r.int.(12.tábla)</t>
  </si>
  <si>
    <t>Kötelező feladatok gazd.szervezettel rend.int.(13. tábla)</t>
  </si>
  <si>
    <t>Önként vállalt feladatok gazd.szervezettel nem r.int. (12.tábla)</t>
  </si>
  <si>
    <t>Önként vállalt feladatok gazd.szervezettel rend.int. (13. tábla)</t>
  </si>
  <si>
    <t>Gazd szervezettel rendelkező int. 13. melléklet szerint összesen</t>
  </si>
  <si>
    <t>/2024. (X....) önk. rendelet</t>
  </si>
  <si>
    <t>államháztartáson belülre</t>
  </si>
  <si>
    <t>államháztartáson kívülre</t>
  </si>
  <si>
    <t>6. sz. melléklet</t>
  </si>
  <si>
    <t>Teljesítés</t>
  </si>
  <si>
    <t>Intézményi étkeztetés</t>
  </si>
  <si>
    <t>Cofog</t>
  </si>
  <si>
    <t>KÖT</t>
  </si>
  <si>
    <t>ÖNV</t>
  </si>
  <si>
    <t>Összesen</t>
  </si>
  <si>
    <t>2024.</t>
  </si>
  <si>
    <t>Bér</t>
  </si>
  <si>
    <t>teljesités</t>
  </si>
  <si>
    <t>Munkaadókat terhelő járulékok</t>
  </si>
  <si>
    <t>Dologi</t>
  </si>
  <si>
    <t>Demens betegek tartós bentlakásos ell.</t>
  </si>
  <si>
    <t>Menekültek ellátása</t>
  </si>
  <si>
    <t>Ft</t>
  </si>
  <si>
    <t>095015</t>
  </si>
  <si>
    <t>Gyermekétkeztetés köznevelési intézményben</t>
  </si>
  <si>
    <t>Gyermekek napközbeni ell.egyéb bölcsődében</t>
  </si>
  <si>
    <t>104031</t>
  </si>
  <si>
    <t>Gyermekek bölcsődei ellátása</t>
  </si>
  <si>
    <t>Gyermekétkeztetés bölcsődében</t>
  </si>
  <si>
    <t>Intézményen kivüli gyermekétkeztetés</t>
  </si>
  <si>
    <t>Szoc.étk.népkonyhán</t>
  </si>
  <si>
    <t>Szoc.étk.szoc.konyhán</t>
  </si>
  <si>
    <t xml:space="preserve">Komárom Város  2024. évi kiadásai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</si>
</sst>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30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3" fillId="0" borderId="0" xfId="0" applyFont="1" applyAlignment="1">
      <alignment vertical="center" wrapText="1"/>
    </xf>
    <xf numFmtId="3" fontId="5" fillId="0" borderId="0" xfId="0" applyNumberFormat="1" applyFont="1"/>
    <xf numFmtId="3" fontId="3" fillId="0" borderId="0" xfId="0" applyNumberFormat="1" applyFont="1" applyAlignment="1">
      <alignment vertical="center" wrapText="1"/>
    </xf>
    <xf numFmtId="3" fontId="7" fillId="0" borderId="0" xfId="0" applyNumberFormat="1" applyFont="1"/>
    <xf numFmtId="3" fontId="6" fillId="0" borderId="0" xfId="0" applyNumberFormat="1" applyFont="1"/>
    <xf numFmtId="0" fontId="7" fillId="0" borderId="0" xfId="0" applyFont="1" applyAlignment="1">
      <alignment horizontal="left" vertical="center"/>
    </xf>
    <xf numFmtId="3" fontId="1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10" fillId="0" borderId="0" xfId="0" applyFont="1"/>
    <xf numFmtId="0" fontId="6" fillId="0" borderId="0" xfId="0" applyFont="1" applyAlignment="1">
      <alignment horizontal="left" vertical="center" wrapText="1"/>
    </xf>
    <xf numFmtId="3" fontId="6" fillId="0" borderId="0" xfId="0" applyNumberFormat="1" applyFont="1" applyAlignment="1">
      <alignment horizontal="right"/>
    </xf>
    <xf numFmtId="0" fontId="6" fillId="0" borderId="0" xfId="0" applyFont="1"/>
    <xf numFmtId="3" fontId="2" fillId="0" borderId="0" xfId="0" applyNumberFormat="1" applyFont="1"/>
    <xf numFmtId="3" fontId="12" fillId="0" borderId="0" xfId="0" applyNumberFormat="1" applyFont="1"/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1" xfId="0" applyFont="1" applyBorder="1"/>
    <xf numFmtId="3" fontId="5" fillId="0" borderId="1" xfId="0" applyNumberFormat="1" applyFont="1" applyBorder="1"/>
    <xf numFmtId="0" fontId="5" fillId="0" borderId="4" xfId="0" applyFont="1" applyBorder="1"/>
    <xf numFmtId="0" fontId="5" fillId="0" borderId="4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0" fillId="0" borderId="0" xfId="0" applyNumberFormat="1"/>
    <xf numFmtId="3" fontId="11" fillId="0" borderId="1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right" vertical="center"/>
    </xf>
    <xf numFmtId="0" fontId="5" fillId="0" borderId="2" xfId="0" applyFont="1" applyBorder="1"/>
    <xf numFmtId="3" fontId="5" fillId="0" borderId="3" xfId="0" applyNumberFormat="1" applyFont="1" applyBorder="1"/>
    <xf numFmtId="3" fontId="5" fillId="0" borderId="2" xfId="0" applyNumberFormat="1" applyFont="1" applyBorder="1" applyAlignment="1">
      <alignment horizontal="right" vertical="center"/>
    </xf>
    <xf numFmtId="3" fontId="1" fillId="0" borderId="3" xfId="0" applyNumberFormat="1" applyFont="1" applyBorder="1"/>
    <xf numFmtId="0" fontId="0" fillId="0" borderId="0" xfId="0" applyAlignment="1">
      <alignment horizontal="right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3" fontId="6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49" fontId="0" fillId="2" borderId="1" xfId="0" applyNumberFormat="1" applyFill="1" applyBorder="1" applyAlignment="1">
      <alignment horizontal="right"/>
    </xf>
    <xf numFmtId="0" fontId="5" fillId="2" borderId="1" xfId="0" applyFont="1" applyFill="1" applyBorder="1"/>
    <xf numFmtId="3" fontId="5" fillId="2" borderId="1" xfId="0" applyNumberFormat="1" applyFont="1" applyFill="1" applyBorder="1"/>
    <xf numFmtId="3" fontId="8" fillId="0" borderId="0" xfId="0" applyNumberFormat="1" applyFont="1" applyAlignment="1">
      <alignment vertical="center"/>
    </xf>
    <xf numFmtId="0" fontId="5" fillId="2" borderId="7" xfId="0" applyFont="1" applyFill="1" applyBorder="1" applyAlignment="1">
      <alignment horizontal="left" vertical="center" wrapText="1"/>
    </xf>
    <xf numFmtId="3" fontId="6" fillId="0" borderId="0" xfId="0" applyNumberFormat="1" applyFont="1" applyAlignment="1">
      <alignment horizontal="center" wrapText="1"/>
    </xf>
    <xf numFmtId="3" fontId="5" fillId="0" borderId="2" xfId="0" applyNumberFormat="1" applyFont="1" applyBorder="1"/>
    <xf numFmtId="3" fontId="11" fillId="0" borderId="1" xfId="0" applyNumberFormat="1" applyFont="1" applyBorder="1" applyAlignment="1">
      <alignment vertical="center" wrapText="1"/>
    </xf>
    <xf numFmtId="3" fontId="1" fillId="2" borderId="1" xfId="0" applyNumberFormat="1" applyFont="1" applyFill="1" applyBorder="1"/>
    <xf numFmtId="3" fontId="14" fillId="0" borderId="3" xfId="0" applyNumberFormat="1" applyFont="1" applyBorder="1" applyAlignment="1">
      <alignment horizontal="righ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3" fontId="0" fillId="0" borderId="1" xfId="0" applyNumberFormat="1" applyBorder="1"/>
    <xf numFmtId="3" fontId="1" fillId="0" borderId="1" xfId="0" applyNumberFormat="1" applyFont="1" applyBorder="1"/>
    <xf numFmtId="3" fontId="5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3" fontId="5" fillId="0" borderId="0" xfId="0" applyNumberFormat="1" applyFont="1" applyAlignment="1">
      <alignment horizontal="right"/>
    </xf>
    <xf numFmtId="3" fontId="14" fillId="0" borderId="2" xfId="0" applyNumberFormat="1" applyFont="1" applyBorder="1" applyAlignment="1">
      <alignment horizontal="right" vertical="center" wrapText="1"/>
    </xf>
    <xf numFmtId="3" fontId="5" fillId="0" borderId="4" xfId="0" applyNumberFormat="1" applyFont="1" applyBorder="1"/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3" fontId="11" fillId="0" borderId="11" xfId="0" applyNumberFormat="1" applyFont="1" applyBorder="1" applyAlignment="1">
      <alignment horizontal="center" vertical="center"/>
    </xf>
    <xf numFmtId="3" fontId="4" fillId="2" borderId="1" xfId="0" applyNumberFormat="1" applyFont="1" applyFill="1" applyBorder="1"/>
    <xf numFmtId="3" fontId="1" fillId="0" borderId="3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horizontal="right" vertical="center"/>
    </xf>
    <xf numFmtId="3" fontId="5" fillId="0" borderId="11" xfId="0" applyNumberFormat="1" applyFont="1" applyBorder="1"/>
    <xf numFmtId="3" fontId="1" fillId="2" borderId="4" xfId="0" applyNumberFormat="1" applyFont="1" applyFill="1" applyBorder="1"/>
    <xf numFmtId="3" fontId="14" fillId="0" borderId="8" xfId="0" applyNumberFormat="1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5" fillId="2" borderId="2" xfId="0" applyNumberFormat="1" applyFont="1" applyFill="1" applyBorder="1"/>
    <xf numFmtId="3" fontId="14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center"/>
    </xf>
    <xf numFmtId="43" fontId="0" fillId="0" borderId="0" xfId="1" applyFont="1"/>
    <xf numFmtId="164" fontId="0" fillId="0" borderId="0" xfId="1" applyNumberFormat="1" applyFont="1" applyAlignment="1">
      <alignment horizontal="center"/>
    </xf>
    <xf numFmtId="164" fontId="0" fillId="0" borderId="0" xfId="1" applyNumberFormat="1" applyFont="1"/>
    <xf numFmtId="0" fontId="0" fillId="0" borderId="1" xfId="0" applyBorder="1" applyAlignment="1">
      <alignment horizontal="center"/>
    </xf>
    <xf numFmtId="49" fontId="0" fillId="0" borderId="0" xfId="0" applyNumberFormat="1" applyAlignment="1">
      <alignment horizontal="center"/>
    </xf>
    <xf numFmtId="3" fontId="1" fillId="0" borderId="2" xfId="0" applyNumberFormat="1" applyFont="1" applyBorder="1"/>
    <xf numFmtId="3" fontId="11" fillId="0" borderId="3" xfId="0" applyNumberFormat="1" applyFont="1" applyBorder="1" applyAlignment="1">
      <alignment horizontal="right" vertical="center" wrapText="1"/>
    </xf>
    <xf numFmtId="3" fontId="1" fillId="0" borderId="4" xfId="0" applyNumberFormat="1" applyFont="1" applyBorder="1"/>
    <xf numFmtId="3" fontId="11" fillId="0" borderId="4" xfId="0" applyNumberFormat="1" applyFont="1" applyBorder="1" applyAlignment="1">
      <alignment horizontal="center" vertical="center" wrapText="1"/>
    </xf>
    <xf numFmtId="3" fontId="11" fillId="0" borderId="11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9" xfId="0" applyNumberFormat="1" applyFont="1" applyBorder="1" applyAlignment="1">
      <alignment horizontal="center" vertical="center" wrapText="1"/>
    </xf>
    <xf numFmtId="3" fontId="11" fillId="0" borderId="8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/>
    </xf>
    <xf numFmtId="3" fontId="11" fillId="0" borderId="11" xfId="0" applyNumberFormat="1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horizont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5D9EC-B927-426C-AF8D-AAF0120E3E3D}">
  <sheetPr>
    <pageSetUpPr fitToPage="1"/>
  </sheetPr>
  <dimension ref="A1:DB237"/>
  <sheetViews>
    <sheetView tabSelected="1" zoomScale="73" zoomScaleNormal="73" zoomScaleSheetLayoutView="75" workbookViewId="0">
      <pane xSplit="2" ySplit="7" topLeftCell="C69" activePane="bottomRight" state="frozen"/>
      <selection pane="topRight" activeCell="C1" sqref="C1"/>
      <selection pane="bottomLeft" activeCell="A8" sqref="A8"/>
      <selection pane="bottomRight" activeCell="AA104" sqref="AA104"/>
    </sheetView>
  </sheetViews>
  <sheetFormatPr defaultRowHeight="12.75" x14ac:dyDescent="0.2"/>
  <cols>
    <col min="2" max="2" width="69.28515625" customWidth="1"/>
    <col min="3" max="3" width="16" style="5" customWidth="1"/>
    <col min="4" max="8" width="13.140625" style="5" hidden="1" customWidth="1"/>
    <col min="9" max="10" width="13.140625" style="5" customWidth="1"/>
    <col min="11" max="11" width="12.28515625" style="1" customWidth="1"/>
    <col min="12" max="16" width="12.28515625" style="1" hidden="1" customWidth="1"/>
    <col min="17" max="18" width="12.28515625" style="1" customWidth="1"/>
    <col min="19" max="19" width="13.42578125" style="1" customWidth="1"/>
    <col min="20" max="24" width="13.42578125" style="1" hidden="1" customWidth="1"/>
    <col min="25" max="26" width="13.42578125" style="1" customWidth="1"/>
    <col min="27" max="27" width="13" style="1" customWidth="1"/>
    <col min="28" max="32" width="13" style="1" hidden="1" customWidth="1"/>
    <col min="33" max="34" width="14" style="1" customWidth="1"/>
    <col min="35" max="35" width="13.85546875" style="1" customWidth="1"/>
    <col min="36" max="40" width="13.85546875" style="1" hidden="1" customWidth="1"/>
    <col min="41" max="42" width="13.85546875" style="1" customWidth="1"/>
    <col min="43" max="43" width="12.28515625" style="1" customWidth="1"/>
    <col min="44" max="48" width="12.28515625" style="1" hidden="1" customWidth="1"/>
    <col min="49" max="51" width="12.28515625" style="1" customWidth="1"/>
    <col min="52" max="56" width="12.28515625" style="1" hidden="1" customWidth="1"/>
    <col min="57" max="58" width="12.28515625" style="1" customWidth="1"/>
    <col min="59" max="59" width="14.140625" customWidth="1"/>
    <col min="60" max="60" width="13" hidden="1" customWidth="1"/>
    <col min="61" max="64" width="11.28515625" hidden="1" customWidth="1"/>
    <col min="65" max="66" width="11.28515625" customWidth="1"/>
    <col min="67" max="67" width="10.42578125" bestFit="1" customWidth="1"/>
    <col min="68" max="68" width="12.42578125" hidden="1" customWidth="1"/>
    <col min="69" max="72" width="11.28515625" hidden="1" customWidth="1"/>
    <col min="73" max="74" width="11.28515625" customWidth="1"/>
    <col min="75" max="75" width="11.7109375" bestFit="1" customWidth="1"/>
    <col min="76" max="79" width="10.42578125" hidden="1" customWidth="1"/>
    <col min="80" max="80" width="12.140625" hidden="1" customWidth="1"/>
    <col min="81" max="82" width="10.42578125" customWidth="1"/>
    <col min="83" max="83" width="12" customWidth="1"/>
    <col min="84" max="88" width="10.42578125" hidden="1" customWidth="1"/>
    <col min="89" max="90" width="10.42578125" customWidth="1"/>
    <col min="91" max="91" width="13.28515625" customWidth="1"/>
    <col min="92" max="96" width="10.42578125" hidden="1" customWidth="1"/>
    <col min="97" max="97" width="10.42578125" customWidth="1"/>
    <col min="98" max="98" width="11.5703125" bestFit="1" customWidth="1"/>
    <col min="99" max="99" width="11.85546875" customWidth="1"/>
    <col min="100" max="100" width="10.42578125" hidden="1" customWidth="1"/>
    <col min="101" max="101" width="13.28515625" hidden="1" customWidth="1"/>
    <col min="102" max="102" width="10.7109375" hidden="1" customWidth="1"/>
    <col min="103" max="104" width="12.42578125" hidden="1" customWidth="1"/>
    <col min="105" max="105" width="12.42578125" customWidth="1"/>
  </cols>
  <sheetData>
    <row r="1" spans="1:106" ht="15" x14ac:dyDescent="0.2"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N1" s="70"/>
      <c r="AO1" s="70" t="s">
        <v>146</v>
      </c>
      <c r="AP1" s="70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70" t="s">
        <v>15</v>
      </c>
      <c r="BB1" s="70"/>
      <c r="BC1" s="70"/>
      <c r="BD1" s="70"/>
      <c r="BE1" s="70"/>
      <c r="BF1" s="70"/>
    </row>
    <row r="2" spans="1:106" ht="16.5" customHeight="1" x14ac:dyDescent="0.2">
      <c r="C2" s="33" t="s">
        <v>170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69" t="s">
        <v>143</v>
      </c>
      <c r="BB2" s="69"/>
      <c r="BC2" s="69"/>
      <c r="BD2" s="69"/>
      <c r="BE2" s="69"/>
      <c r="BF2" s="69"/>
      <c r="BG2" s="68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</row>
    <row r="3" spans="1:106" ht="16.5" customHeight="1" x14ac:dyDescent="0.2"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66"/>
      <c r="BC3" s="66"/>
      <c r="BD3" s="66"/>
      <c r="BE3" s="66"/>
      <c r="BF3" s="66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</row>
    <row r="4" spans="1:106" ht="12.75" customHeight="1" x14ac:dyDescent="0.2">
      <c r="B4" s="4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 s="44" t="s">
        <v>16</v>
      </c>
      <c r="BB4" s="44"/>
      <c r="BC4" s="44"/>
      <c r="BD4" s="44"/>
      <c r="BE4" s="44"/>
      <c r="BF4" s="44"/>
    </row>
    <row r="5" spans="1:106" ht="25.5" customHeight="1" x14ac:dyDescent="0.2">
      <c r="A5" s="127" t="s">
        <v>99</v>
      </c>
      <c r="B5" s="115" t="s">
        <v>3</v>
      </c>
      <c r="C5" s="96" t="s">
        <v>2</v>
      </c>
      <c r="D5" s="97"/>
      <c r="E5" s="97"/>
      <c r="F5" s="97"/>
      <c r="G5" s="97"/>
      <c r="H5" s="97"/>
      <c r="I5" s="97"/>
      <c r="J5" s="98"/>
      <c r="K5" s="96" t="s">
        <v>0</v>
      </c>
      <c r="L5" s="97"/>
      <c r="M5" s="97"/>
      <c r="N5" s="97"/>
      <c r="O5" s="97"/>
      <c r="P5" s="97"/>
      <c r="Q5" s="97"/>
      <c r="R5" s="98"/>
      <c r="S5" s="96" t="s">
        <v>12</v>
      </c>
      <c r="T5" s="97"/>
      <c r="U5" s="97"/>
      <c r="V5" s="97"/>
      <c r="W5" s="97"/>
      <c r="X5" s="97"/>
      <c r="Y5" s="97"/>
      <c r="Z5" s="98"/>
      <c r="AA5" s="96" t="s">
        <v>1</v>
      </c>
      <c r="AB5" s="97"/>
      <c r="AC5" s="97"/>
      <c r="AD5" s="97"/>
      <c r="AE5" s="97"/>
      <c r="AF5" s="97"/>
      <c r="AG5" s="97"/>
      <c r="AH5" s="98"/>
      <c r="AI5" s="96" t="s">
        <v>34</v>
      </c>
      <c r="AJ5" s="97"/>
      <c r="AK5" s="97"/>
      <c r="AL5" s="97"/>
      <c r="AM5" s="97"/>
      <c r="AN5" s="97"/>
      <c r="AO5" s="97"/>
      <c r="AP5" s="98"/>
      <c r="AQ5" s="96" t="s">
        <v>35</v>
      </c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8"/>
      <c r="BG5" s="96" t="s">
        <v>37</v>
      </c>
      <c r="BH5" s="97"/>
      <c r="BI5" s="97"/>
      <c r="BJ5" s="97"/>
      <c r="BK5" s="97"/>
      <c r="BL5" s="97"/>
      <c r="BM5" s="97"/>
      <c r="BN5" s="97"/>
      <c r="BO5" s="97"/>
      <c r="BP5" s="97"/>
      <c r="BQ5" s="97"/>
      <c r="BR5" s="97"/>
      <c r="BS5" s="97"/>
      <c r="BT5" s="97"/>
      <c r="BU5" s="97"/>
      <c r="BV5" s="98"/>
      <c r="BW5" s="96" t="s">
        <v>4</v>
      </c>
      <c r="BX5" s="97"/>
      <c r="BY5" s="97"/>
      <c r="BZ5" s="97"/>
      <c r="CA5" s="97"/>
      <c r="CB5" s="97"/>
      <c r="CC5" s="97"/>
      <c r="CD5" s="98"/>
      <c r="CE5" s="104" t="s">
        <v>5</v>
      </c>
      <c r="CF5" s="105"/>
      <c r="CG5" s="105"/>
      <c r="CH5" s="105"/>
      <c r="CI5" s="105"/>
      <c r="CJ5" s="105"/>
      <c r="CK5" s="105"/>
      <c r="CL5" s="106"/>
      <c r="CM5" s="96" t="s">
        <v>39</v>
      </c>
      <c r="CN5" s="97"/>
      <c r="CO5" s="97"/>
      <c r="CP5" s="97"/>
      <c r="CQ5" s="97"/>
      <c r="CR5" s="97"/>
      <c r="CS5" s="97"/>
      <c r="CT5" s="98"/>
      <c r="CU5" s="104" t="s">
        <v>6</v>
      </c>
      <c r="CV5" s="105"/>
      <c r="CW5" s="105"/>
      <c r="CX5" s="105"/>
      <c r="CY5" s="105"/>
      <c r="CZ5" s="105"/>
      <c r="DA5" s="105"/>
      <c r="DB5" s="106"/>
    </row>
    <row r="6" spans="1:106" ht="24.75" customHeight="1" x14ac:dyDescent="0.2">
      <c r="A6" s="127"/>
      <c r="B6" s="115"/>
      <c r="C6" s="102" t="s">
        <v>130</v>
      </c>
      <c r="D6" s="102" t="s">
        <v>131</v>
      </c>
      <c r="E6" s="101" t="s">
        <v>132</v>
      </c>
      <c r="F6" s="102" t="s">
        <v>131</v>
      </c>
      <c r="G6" s="101" t="s">
        <v>132</v>
      </c>
      <c r="H6" s="102" t="s">
        <v>131</v>
      </c>
      <c r="I6" s="101" t="s">
        <v>132</v>
      </c>
      <c r="J6" s="102" t="s">
        <v>147</v>
      </c>
      <c r="K6" s="102" t="s">
        <v>130</v>
      </c>
      <c r="L6" s="102" t="s">
        <v>131</v>
      </c>
      <c r="M6" s="102" t="s">
        <v>132</v>
      </c>
      <c r="N6" s="102" t="s">
        <v>131</v>
      </c>
      <c r="O6" s="102" t="s">
        <v>132</v>
      </c>
      <c r="P6" s="102" t="s">
        <v>131</v>
      </c>
      <c r="Q6" s="102" t="s">
        <v>132</v>
      </c>
      <c r="R6" s="102" t="s">
        <v>147</v>
      </c>
      <c r="S6" s="102" t="s">
        <v>130</v>
      </c>
      <c r="T6" s="102" t="s">
        <v>131</v>
      </c>
      <c r="U6" s="102" t="s">
        <v>132</v>
      </c>
      <c r="V6" s="102" t="s">
        <v>131</v>
      </c>
      <c r="W6" s="102" t="s">
        <v>132</v>
      </c>
      <c r="X6" s="102" t="s">
        <v>131</v>
      </c>
      <c r="Y6" s="102" t="s">
        <v>132</v>
      </c>
      <c r="Z6" s="102" t="s">
        <v>147</v>
      </c>
      <c r="AA6" s="102" t="s">
        <v>130</v>
      </c>
      <c r="AB6" s="102" t="s">
        <v>131</v>
      </c>
      <c r="AC6" s="102" t="s">
        <v>132</v>
      </c>
      <c r="AD6" s="102" t="s">
        <v>131</v>
      </c>
      <c r="AE6" s="102" t="s">
        <v>132</v>
      </c>
      <c r="AF6" s="102" t="s">
        <v>131</v>
      </c>
      <c r="AG6" s="102" t="s">
        <v>132</v>
      </c>
      <c r="AH6" s="102" t="s">
        <v>147</v>
      </c>
      <c r="AI6" s="102" t="s">
        <v>130</v>
      </c>
      <c r="AJ6" s="102" t="s">
        <v>131</v>
      </c>
      <c r="AK6" s="102" t="s">
        <v>132</v>
      </c>
      <c r="AL6" s="102" t="s">
        <v>131</v>
      </c>
      <c r="AM6" s="102" t="s">
        <v>132</v>
      </c>
      <c r="AN6" s="102" t="s">
        <v>131</v>
      </c>
      <c r="AO6" s="102" t="s">
        <v>132</v>
      </c>
      <c r="AP6" s="102" t="s">
        <v>147</v>
      </c>
      <c r="AQ6" s="96" t="s">
        <v>144</v>
      </c>
      <c r="AR6" s="97"/>
      <c r="AS6" s="97"/>
      <c r="AT6" s="97"/>
      <c r="AU6" s="97"/>
      <c r="AV6" s="97"/>
      <c r="AW6" s="97"/>
      <c r="AX6" s="98"/>
      <c r="AY6" s="96" t="s">
        <v>145</v>
      </c>
      <c r="AZ6" s="97"/>
      <c r="BA6" s="97"/>
      <c r="BB6" s="97"/>
      <c r="BC6" s="97"/>
      <c r="BD6" s="97"/>
      <c r="BE6" s="97"/>
      <c r="BF6" s="98"/>
      <c r="BG6" s="96" t="s">
        <v>36</v>
      </c>
      <c r="BH6" s="97"/>
      <c r="BI6" s="97"/>
      <c r="BJ6" s="97"/>
      <c r="BK6" s="97"/>
      <c r="BL6" s="97"/>
      <c r="BM6" s="97"/>
      <c r="BN6" s="98"/>
      <c r="BO6" s="99" t="s">
        <v>38</v>
      </c>
      <c r="BP6" s="100"/>
      <c r="BQ6" s="100"/>
      <c r="BR6" s="100"/>
      <c r="BS6" s="100"/>
      <c r="BT6" s="100"/>
      <c r="BU6" s="100"/>
      <c r="BV6" s="101"/>
      <c r="BW6" s="102" t="s">
        <v>130</v>
      </c>
      <c r="BX6" s="102" t="s">
        <v>131</v>
      </c>
      <c r="BY6" s="102" t="s">
        <v>132</v>
      </c>
      <c r="BZ6" s="102" t="s">
        <v>131</v>
      </c>
      <c r="CA6" s="102" t="s">
        <v>132</v>
      </c>
      <c r="CB6" s="102" t="s">
        <v>131</v>
      </c>
      <c r="CC6" s="102" t="s">
        <v>132</v>
      </c>
      <c r="CD6" s="102" t="s">
        <v>147</v>
      </c>
      <c r="CE6" s="102" t="s">
        <v>130</v>
      </c>
      <c r="CF6" s="102" t="s">
        <v>131</v>
      </c>
      <c r="CG6" s="102" t="s">
        <v>132</v>
      </c>
      <c r="CH6" s="102" t="s">
        <v>131</v>
      </c>
      <c r="CI6" s="99" t="s">
        <v>132</v>
      </c>
      <c r="CJ6" s="102" t="s">
        <v>131</v>
      </c>
      <c r="CK6" s="99" t="s">
        <v>132</v>
      </c>
      <c r="CL6" s="102" t="s">
        <v>147</v>
      </c>
      <c r="CM6" s="107" t="s">
        <v>130</v>
      </c>
      <c r="CN6" s="107" t="s">
        <v>131</v>
      </c>
      <c r="CO6" s="107" t="s">
        <v>132</v>
      </c>
      <c r="CP6" s="107" t="s">
        <v>131</v>
      </c>
      <c r="CQ6" s="107" t="s">
        <v>132</v>
      </c>
      <c r="CR6" s="107" t="s">
        <v>131</v>
      </c>
      <c r="CS6" s="107" t="s">
        <v>132</v>
      </c>
      <c r="CT6" s="102" t="s">
        <v>147</v>
      </c>
      <c r="CU6" s="107" t="s">
        <v>130</v>
      </c>
      <c r="CV6" s="107" t="s">
        <v>131</v>
      </c>
      <c r="CW6" s="107" t="s">
        <v>132</v>
      </c>
      <c r="CX6" s="107" t="s">
        <v>131</v>
      </c>
      <c r="CY6" s="107" t="s">
        <v>132</v>
      </c>
      <c r="CZ6" s="107" t="s">
        <v>131</v>
      </c>
      <c r="DA6" s="107" t="s">
        <v>132</v>
      </c>
      <c r="DB6" s="102" t="s">
        <v>147</v>
      </c>
    </row>
    <row r="7" spans="1:106" ht="25.5" customHeight="1" x14ac:dyDescent="0.2">
      <c r="A7" s="127"/>
      <c r="B7" s="115"/>
      <c r="C7" s="103"/>
      <c r="D7" s="103"/>
      <c r="E7" s="116"/>
      <c r="F7" s="103"/>
      <c r="G7" s="116"/>
      <c r="H7" s="103"/>
      <c r="I7" s="116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59" t="s">
        <v>130</v>
      </c>
      <c r="AR7" s="10" t="s">
        <v>131</v>
      </c>
      <c r="AS7" s="10" t="s">
        <v>132</v>
      </c>
      <c r="AT7" s="10" t="s">
        <v>131</v>
      </c>
      <c r="AU7" s="10" t="s">
        <v>132</v>
      </c>
      <c r="AV7" s="10" t="s">
        <v>131</v>
      </c>
      <c r="AW7" s="10" t="s">
        <v>132</v>
      </c>
      <c r="AX7" s="10" t="s">
        <v>147</v>
      </c>
      <c r="AY7" s="59" t="s">
        <v>130</v>
      </c>
      <c r="AZ7" s="10" t="s">
        <v>131</v>
      </c>
      <c r="BA7" s="10" t="s">
        <v>132</v>
      </c>
      <c r="BB7" s="10" t="s">
        <v>131</v>
      </c>
      <c r="BC7" s="10" t="s">
        <v>132</v>
      </c>
      <c r="BD7" s="10" t="s">
        <v>131</v>
      </c>
      <c r="BE7" s="10" t="s">
        <v>132</v>
      </c>
      <c r="BF7" s="10" t="s">
        <v>147</v>
      </c>
      <c r="BG7" s="10" t="s">
        <v>130</v>
      </c>
      <c r="BH7" s="10" t="s">
        <v>131</v>
      </c>
      <c r="BI7" s="10" t="s">
        <v>132</v>
      </c>
      <c r="BJ7" s="10" t="s">
        <v>131</v>
      </c>
      <c r="BK7" s="10" t="s">
        <v>132</v>
      </c>
      <c r="BL7" s="10" t="s">
        <v>131</v>
      </c>
      <c r="BM7" s="10" t="s">
        <v>132</v>
      </c>
      <c r="BN7" s="10" t="s">
        <v>147</v>
      </c>
      <c r="BO7" s="59" t="s">
        <v>130</v>
      </c>
      <c r="BP7" s="10" t="s">
        <v>131</v>
      </c>
      <c r="BQ7" s="10" t="s">
        <v>132</v>
      </c>
      <c r="BR7" s="10" t="s">
        <v>131</v>
      </c>
      <c r="BS7" s="10" t="s">
        <v>132</v>
      </c>
      <c r="BT7" s="10" t="s">
        <v>131</v>
      </c>
      <c r="BU7" s="10" t="s">
        <v>132</v>
      </c>
      <c r="BV7" s="10" t="s">
        <v>147</v>
      </c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8"/>
      <c r="CJ7" s="103"/>
      <c r="CK7" s="108"/>
      <c r="CL7" s="103"/>
      <c r="CM7" s="107"/>
      <c r="CN7" s="107"/>
      <c r="CO7" s="107"/>
      <c r="CP7" s="107"/>
      <c r="CQ7" s="107"/>
      <c r="CR7" s="107"/>
      <c r="CS7" s="107"/>
      <c r="CT7" s="103"/>
      <c r="CU7" s="107"/>
      <c r="CV7" s="107"/>
      <c r="CW7" s="107"/>
      <c r="CX7" s="107"/>
      <c r="CY7" s="107"/>
      <c r="CZ7" s="107"/>
      <c r="DA7" s="107"/>
      <c r="DB7" s="103"/>
    </row>
    <row r="8" spans="1:106" ht="18" customHeight="1" x14ac:dyDescent="0.2">
      <c r="A8" s="121" t="s">
        <v>13</v>
      </c>
      <c r="B8" s="122"/>
      <c r="C8" s="37"/>
      <c r="D8" s="37"/>
      <c r="E8" s="37"/>
      <c r="F8" s="37"/>
      <c r="G8" s="37"/>
      <c r="H8" s="37"/>
      <c r="I8" s="37"/>
      <c r="J8" s="37"/>
      <c r="K8" s="38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5"/>
      <c r="CF8" s="35"/>
      <c r="CG8" s="35"/>
      <c r="CH8" s="35"/>
      <c r="CI8" s="67"/>
      <c r="CJ8" s="35"/>
      <c r="CK8" s="35"/>
      <c r="CL8" s="77"/>
      <c r="CM8" s="10"/>
      <c r="CN8" s="10"/>
      <c r="CO8" s="10"/>
      <c r="CP8" s="10"/>
      <c r="CQ8" s="10"/>
      <c r="CR8" s="10"/>
      <c r="CS8" s="10"/>
      <c r="CT8" s="10"/>
      <c r="CU8" s="35"/>
      <c r="CV8" s="11"/>
      <c r="CW8" s="11"/>
      <c r="CX8" s="11"/>
      <c r="CY8" s="11"/>
      <c r="CZ8" s="11"/>
      <c r="DA8" s="11"/>
      <c r="DB8" s="10"/>
    </row>
    <row r="9" spans="1:106" ht="12.6" customHeight="1" x14ac:dyDescent="0.2">
      <c r="A9" s="50" t="s">
        <v>59</v>
      </c>
      <c r="B9" s="56" t="s">
        <v>32</v>
      </c>
      <c r="C9" s="54">
        <f t="shared" ref="C9:J9" si="0">+K9+S9+AA9+AI9+AQ9+AY9+BG9+BO9+BW9+CE9+CM9+CU9</f>
        <v>2940217</v>
      </c>
      <c r="D9" s="54">
        <f t="shared" si="0"/>
        <v>13890</v>
      </c>
      <c r="E9" s="54">
        <f t="shared" si="0"/>
        <v>2954107</v>
      </c>
      <c r="F9" s="54">
        <f t="shared" si="0"/>
        <v>27701</v>
      </c>
      <c r="G9" s="54">
        <f t="shared" si="0"/>
        <v>2981808</v>
      </c>
      <c r="H9" s="54">
        <f t="shared" si="0"/>
        <v>-2666334</v>
      </c>
      <c r="I9" s="54">
        <f t="shared" si="0"/>
        <v>315474</v>
      </c>
      <c r="J9" s="54">
        <f t="shared" si="0"/>
        <v>231060</v>
      </c>
      <c r="K9" s="26">
        <v>22025</v>
      </c>
      <c r="L9" s="26"/>
      <c r="M9" s="26">
        <f>SUM(K9:L9)</f>
        <v>22025</v>
      </c>
      <c r="N9" s="26"/>
      <c r="O9" s="26">
        <f>+M9+N9</f>
        <v>22025</v>
      </c>
      <c r="P9" s="26">
        <f>1846+2493</f>
        <v>4339</v>
      </c>
      <c r="Q9" s="26">
        <f>+O9+P9</f>
        <v>26364</v>
      </c>
      <c r="R9" s="26">
        <v>15745</v>
      </c>
      <c r="S9" s="26">
        <v>2973</v>
      </c>
      <c r="T9" s="26"/>
      <c r="U9" s="26">
        <f>SUM(S9:T9)</f>
        <v>2973</v>
      </c>
      <c r="V9" s="26"/>
      <c r="W9" s="26">
        <f>+U9+V9</f>
        <v>2973</v>
      </c>
      <c r="X9" s="26">
        <f>354+1046</f>
        <v>1400</v>
      </c>
      <c r="Y9" s="26">
        <f>+W9+X9</f>
        <v>4373</v>
      </c>
      <c r="Z9" s="26">
        <v>1884</v>
      </c>
      <c r="AA9" s="26">
        <f>237035+2678184</f>
        <v>2915219</v>
      </c>
      <c r="AB9" s="41">
        <v>13890</v>
      </c>
      <c r="AC9" s="41">
        <f>SUM(AA9:AB9)</f>
        <v>2929109</v>
      </c>
      <c r="AD9" s="41">
        <f>2845+6000+699+7000+11157</f>
        <v>27701</v>
      </c>
      <c r="AE9" s="41">
        <f>+AC9+AD9</f>
        <v>2956810</v>
      </c>
      <c r="AF9" s="41">
        <f>-2919668+2077923+250000+1106-3511+329198-1-2407120</f>
        <v>-2672073</v>
      </c>
      <c r="AG9" s="41">
        <f>+AE9+AF9</f>
        <v>284737</v>
      </c>
      <c r="AH9" s="41">
        <v>213431</v>
      </c>
      <c r="AI9" s="38"/>
      <c r="AJ9" s="38"/>
      <c r="AK9" s="61">
        <f>SUM(AI9:AJ9)</f>
        <v>0</v>
      </c>
      <c r="AL9" s="61"/>
      <c r="AM9" s="61">
        <f>+AK9+AL9</f>
        <v>0</v>
      </c>
      <c r="AN9" s="61"/>
      <c r="AO9" s="61">
        <f>+AM9+AN9</f>
        <v>0</v>
      </c>
      <c r="AP9" s="61"/>
      <c r="AQ9" s="10"/>
      <c r="AR9" s="10"/>
      <c r="AS9" s="62">
        <f>SUM(AQ9:AR9)</f>
        <v>0</v>
      </c>
      <c r="AT9" s="62"/>
      <c r="AU9" s="62">
        <f>+AS9+AT9</f>
        <v>0</v>
      </c>
      <c r="AV9" s="62"/>
      <c r="AW9" s="62">
        <f>+AU9+AV9</f>
        <v>0</v>
      </c>
      <c r="AX9" s="62"/>
      <c r="AY9" s="10"/>
      <c r="AZ9" s="10"/>
      <c r="BA9" s="62">
        <f>SUM(AY9:AZ9)</f>
        <v>0</v>
      </c>
      <c r="BB9" s="62"/>
      <c r="BC9" s="62">
        <f>+BA9+BB9</f>
        <v>0</v>
      </c>
      <c r="BD9" s="62"/>
      <c r="BE9" s="62">
        <f>+BC9+BD9</f>
        <v>0</v>
      </c>
      <c r="BF9" s="62"/>
      <c r="BG9" s="26"/>
      <c r="BH9" s="26"/>
      <c r="BI9" s="26">
        <f>SUM(BG9:BH9)</f>
        <v>0</v>
      </c>
      <c r="BJ9" s="26"/>
      <c r="BK9" s="26">
        <f>+BI9+BJ9</f>
        <v>0</v>
      </c>
      <c r="BL9" s="26"/>
      <c r="BM9" s="26">
        <f>+BK9+BL9</f>
        <v>0</v>
      </c>
      <c r="BN9" s="26"/>
      <c r="BO9" s="26"/>
      <c r="BP9" s="26"/>
      <c r="BQ9" s="26">
        <f>SUM(BO9:BP9)</f>
        <v>0</v>
      </c>
      <c r="BR9" s="26"/>
      <c r="BS9" s="26">
        <f>+BQ9+BR9</f>
        <v>0</v>
      </c>
      <c r="BT9" s="26"/>
      <c r="BU9" s="26">
        <f>+BS9+BT9</f>
        <v>0</v>
      </c>
      <c r="BV9" s="26"/>
      <c r="BW9" s="26"/>
      <c r="BX9" s="26"/>
      <c r="BY9" s="26">
        <f>SUM(BW9:BX9)</f>
        <v>0</v>
      </c>
      <c r="BZ9" s="26"/>
      <c r="CA9" s="26">
        <f>+BY9+BZ9</f>
        <v>0</v>
      </c>
      <c r="CB9" s="26"/>
      <c r="CC9" s="26">
        <f>+CA9+CB9</f>
        <v>0</v>
      </c>
      <c r="CD9" s="26"/>
      <c r="CE9" s="26"/>
      <c r="CF9" s="26"/>
      <c r="CG9" s="26">
        <f>SUM(CE9:CF9)</f>
        <v>0</v>
      </c>
      <c r="CH9" s="26"/>
      <c r="CI9" s="72">
        <f>+CG9+CH9</f>
        <v>0</v>
      </c>
      <c r="CJ9" s="26"/>
      <c r="CK9" s="26">
        <f>+CI9+CJ9</f>
        <v>0</v>
      </c>
      <c r="CL9" s="81"/>
      <c r="CM9" s="26"/>
      <c r="CN9" s="26"/>
      <c r="CO9" s="26">
        <f>SUM(CM9:CN9)</f>
        <v>0</v>
      </c>
      <c r="CP9" s="26"/>
      <c r="CQ9" s="26">
        <f>+CO9+CP9</f>
        <v>0</v>
      </c>
      <c r="CR9" s="26"/>
      <c r="CS9" s="26">
        <f>+CQ9+CR9</f>
        <v>0</v>
      </c>
      <c r="CT9" s="26"/>
      <c r="CU9" s="26"/>
      <c r="CV9" s="11"/>
      <c r="CW9" s="63">
        <f>SUM(CU9:CV9)</f>
        <v>0</v>
      </c>
      <c r="CX9" s="11"/>
      <c r="CY9" s="63">
        <f>+CW9+CX9</f>
        <v>0</v>
      </c>
      <c r="CZ9" s="11"/>
      <c r="DA9" s="63">
        <f>+CY9+CZ9</f>
        <v>0</v>
      </c>
      <c r="DB9" s="26"/>
    </row>
    <row r="10" spans="1:106" ht="12.75" customHeight="1" x14ac:dyDescent="0.2">
      <c r="A10" s="50" t="s">
        <v>60</v>
      </c>
      <c r="B10" s="27" t="s">
        <v>22</v>
      </c>
      <c r="C10" s="54">
        <f t="shared" ref="C10:C81" si="1">+K10+S10+AA10+AI10+AQ10+AY10+BG10+BO10+BW10+CE10+CM10+CU10</f>
        <v>1715</v>
      </c>
      <c r="D10" s="54">
        <f t="shared" ref="D10:D24" si="2">+L10+T10+AB10+AJ10+AR10+AZ10+BH10+BP10+BX10+CF10+CN10+CV10</f>
        <v>928</v>
      </c>
      <c r="E10" s="54">
        <f t="shared" ref="E10:E75" si="3">+M10+U10+AC10+AK10+AS10+BA10+BI10+BQ10+BY10+CG10+CO10+CW10</f>
        <v>2643</v>
      </c>
      <c r="F10" s="54">
        <f t="shared" ref="F10:F24" si="4">+N10+V10+AD10+AL10+AT10+BB10+BJ10+BR10+BZ10+CH10+CP10+CX10</f>
        <v>0</v>
      </c>
      <c r="G10" s="54">
        <f t="shared" ref="G10:G24" si="5">+O10+W10+AE10+AM10+AU10+BC10+BK10+BS10+CA10+CI10+CQ10+CY10</f>
        <v>2643</v>
      </c>
      <c r="H10" s="54">
        <f t="shared" ref="H10:H24" si="6">+P10+X10+AF10+AN10+AV10+BD10+BL10+BT10+CB10+CJ10+CR10+CZ10</f>
        <v>0</v>
      </c>
      <c r="I10" s="54">
        <f t="shared" ref="I10:J24" si="7">+Q10+Y10+AG10+AO10+AW10+BE10+BM10+BU10+CC10+CK10+CS10+DA10</f>
        <v>2643</v>
      </c>
      <c r="J10" s="54">
        <f t="shared" si="7"/>
        <v>1677</v>
      </c>
      <c r="K10" s="26"/>
      <c r="L10" s="26"/>
      <c r="M10" s="26">
        <f t="shared" ref="M10:M70" si="8">SUM(K10:L10)</f>
        <v>0</v>
      </c>
      <c r="N10" s="26"/>
      <c r="O10" s="26">
        <f t="shared" ref="O10:O75" si="9">+M10+N10</f>
        <v>0</v>
      </c>
      <c r="P10" s="26"/>
      <c r="Q10" s="26">
        <f t="shared" ref="Q10:Q74" si="10">+O10+P10</f>
        <v>0</v>
      </c>
      <c r="R10" s="26"/>
      <c r="S10" s="26"/>
      <c r="T10" s="26"/>
      <c r="U10" s="26">
        <f t="shared" ref="U10:U70" si="11">SUM(S10:T10)</f>
        <v>0</v>
      </c>
      <c r="V10" s="26"/>
      <c r="W10" s="26">
        <f t="shared" ref="W10:W75" si="12">+U10+V10</f>
        <v>0</v>
      </c>
      <c r="X10" s="26"/>
      <c r="Y10" s="26">
        <f t="shared" ref="Y10:Y74" si="13">+W10+X10</f>
        <v>0</v>
      </c>
      <c r="Z10" s="26"/>
      <c r="AA10" s="26">
        <v>1715</v>
      </c>
      <c r="AB10" s="26">
        <v>928</v>
      </c>
      <c r="AC10" s="41">
        <f t="shared" ref="AC10:AC70" si="14">SUM(AA10:AB10)</f>
        <v>2643</v>
      </c>
      <c r="AD10" s="41"/>
      <c r="AE10" s="41">
        <f t="shared" ref="AE10:AE75" si="15">+AC10+AD10</f>
        <v>2643</v>
      </c>
      <c r="AF10" s="41"/>
      <c r="AG10" s="41">
        <f t="shared" ref="AG10:AG74" si="16">+AE10+AF10</f>
        <v>2643</v>
      </c>
      <c r="AH10" s="41">
        <v>1677</v>
      </c>
      <c r="AI10" s="25"/>
      <c r="AJ10" s="25"/>
      <c r="AK10" s="61">
        <f t="shared" ref="AK10:AK70" si="17">SUM(AI10:AJ10)</f>
        <v>0</v>
      </c>
      <c r="AL10" s="61"/>
      <c r="AM10" s="61">
        <f t="shared" ref="AM10:AM75" si="18">+AK10+AL10</f>
        <v>0</v>
      </c>
      <c r="AN10" s="61"/>
      <c r="AO10" s="61">
        <f t="shared" ref="AO10:AO74" si="19">+AM10+AN10</f>
        <v>0</v>
      </c>
      <c r="AP10" s="61"/>
      <c r="AQ10" s="25"/>
      <c r="AR10" s="25"/>
      <c r="AS10" s="62">
        <f t="shared" ref="AS10:AS70" si="20">SUM(AQ10:AR10)</f>
        <v>0</v>
      </c>
      <c r="AT10" s="62"/>
      <c r="AU10" s="62">
        <f t="shared" ref="AU10:AU75" si="21">+AS10+AT10</f>
        <v>0</v>
      </c>
      <c r="AV10" s="62"/>
      <c r="AW10" s="62">
        <f t="shared" ref="AW10:AW74" si="22">+AU10+AV10</f>
        <v>0</v>
      </c>
      <c r="AX10" s="62"/>
      <c r="AY10" s="25"/>
      <c r="AZ10" s="25"/>
      <c r="BA10" s="62">
        <f t="shared" ref="BA10:BA65" si="23">SUM(AY10:AZ10)</f>
        <v>0</v>
      </c>
      <c r="BB10" s="62"/>
      <c r="BC10" s="62">
        <f t="shared" ref="BC10:BC75" si="24">+BA10+BB10</f>
        <v>0</v>
      </c>
      <c r="BD10" s="62"/>
      <c r="BE10" s="62">
        <f t="shared" ref="BE10:BE74" si="25">+BC10+BD10</f>
        <v>0</v>
      </c>
      <c r="BF10" s="62"/>
      <c r="BG10" s="26"/>
      <c r="BH10" s="26"/>
      <c r="BI10" s="26">
        <f t="shared" ref="BI10:BI70" si="26">SUM(BG10:BH10)</f>
        <v>0</v>
      </c>
      <c r="BJ10" s="26"/>
      <c r="BK10" s="26">
        <f t="shared" ref="BK10:BK75" si="27">+BI10+BJ10</f>
        <v>0</v>
      </c>
      <c r="BL10" s="26"/>
      <c r="BM10" s="26">
        <f t="shared" ref="BM10:BM74" si="28">+BK10+BL10</f>
        <v>0</v>
      </c>
      <c r="BN10" s="26"/>
      <c r="BO10" s="26"/>
      <c r="BP10" s="26"/>
      <c r="BQ10" s="26">
        <f t="shared" ref="BQ10:BQ70" si="29">SUM(BO10:BP10)</f>
        <v>0</v>
      </c>
      <c r="BR10" s="26"/>
      <c r="BS10" s="26">
        <f t="shared" ref="BS10:BS75" si="30">+BQ10+BR10</f>
        <v>0</v>
      </c>
      <c r="BT10" s="26"/>
      <c r="BU10" s="26">
        <f t="shared" ref="BU10:BU74" si="31">+BS10+BT10</f>
        <v>0</v>
      </c>
      <c r="BV10" s="26"/>
      <c r="BW10" s="26"/>
      <c r="BX10" s="26"/>
      <c r="BY10" s="26">
        <f t="shared" ref="BY10:BY70" si="32">SUM(BW10:BX10)</f>
        <v>0</v>
      </c>
      <c r="BZ10" s="26"/>
      <c r="CA10" s="26">
        <f t="shared" ref="CA10:CA75" si="33">+BY10+BZ10</f>
        <v>0</v>
      </c>
      <c r="CB10" s="26"/>
      <c r="CC10" s="26">
        <f t="shared" ref="CC10:CC74" si="34">+CA10+CB10</f>
        <v>0</v>
      </c>
      <c r="CD10" s="26"/>
      <c r="CE10" s="26"/>
      <c r="CF10" s="26"/>
      <c r="CG10" s="26">
        <f t="shared" ref="CG10:CG70" si="35">SUM(CE10:CF10)</f>
        <v>0</v>
      </c>
      <c r="CH10" s="26"/>
      <c r="CI10" s="72">
        <f t="shared" ref="CI10:CI75" si="36">+CG10+CH10</f>
        <v>0</v>
      </c>
      <c r="CJ10" s="26"/>
      <c r="CK10" s="26">
        <f t="shared" ref="CK10:CK74" si="37">+CI10+CJ10</f>
        <v>0</v>
      </c>
      <c r="CL10" s="81"/>
      <c r="CM10" s="26"/>
      <c r="CN10" s="26"/>
      <c r="CO10" s="26">
        <f t="shared" ref="CO10:CO70" si="38">SUM(CM10:CN10)</f>
        <v>0</v>
      </c>
      <c r="CP10" s="26"/>
      <c r="CQ10" s="26">
        <f t="shared" ref="CQ10:CQ75" si="39">+CO10+CP10</f>
        <v>0</v>
      </c>
      <c r="CR10" s="26"/>
      <c r="CS10" s="26">
        <f t="shared" ref="CS10:CS74" si="40">+CQ10+CR10</f>
        <v>0</v>
      </c>
      <c r="CT10" s="26"/>
      <c r="CU10" s="26"/>
      <c r="CV10" s="11"/>
      <c r="CW10" s="63">
        <f t="shared" ref="CW10:CW70" si="41">SUM(CU10:CV10)</f>
        <v>0</v>
      </c>
      <c r="CX10" s="11"/>
      <c r="CY10" s="63">
        <f t="shared" ref="CY10:CY75" si="42">+CW10+CX10</f>
        <v>0</v>
      </c>
      <c r="CZ10" s="11"/>
      <c r="DA10" s="63">
        <f t="shared" ref="DA10:DA66" si="43">+CY10+CZ10</f>
        <v>0</v>
      </c>
      <c r="DB10" s="26"/>
    </row>
    <row r="11" spans="1:106" ht="12.75" customHeight="1" x14ac:dyDescent="0.2">
      <c r="A11" s="50" t="s">
        <v>61</v>
      </c>
      <c r="B11" s="25" t="s">
        <v>23</v>
      </c>
      <c r="C11" s="54">
        <f t="shared" si="1"/>
        <v>479705</v>
      </c>
      <c r="D11" s="54">
        <f t="shared" si="2"/>
        <v>0</v>
      </c>
      <c r="E11" s="54">
        <f t="shared" si="3"/>
        <v>479705</v>
      </c>
      <c r="F11" s="54">
        <f t="shared" si="4"/>
        <v>6000</v>
      </c>
      <c r="G11" s="54">
        <f t="shared" si="5"/>
        <v>485705</v>
      </c>
      <c r="H11" s="54">
        <f t="shared" si="6"/>
        <v>-430624</v>
      </c>
      <c r="I11" s="54">
        <f t="shared" si="7"/>
        <v>55081</v>
      </c>
      <c r="J11" s="54">
        <f t="shared" si="7"/>
        <v>55178</v>
      </c>
      <c r="K11" s="26"/>
      <c r="L11" s="26"/>
      <c r="M11" s="26">
        <f t="shared" si="8"/>
        <v>0</v>
      </c>
      <c r="N11" s="26"/>
      <c r="O11" s="26">
        <f t="shared" si="9"/>
        <v>0</v>
      </c>
      <c r="P11" s="26"/>
      <c r="Q11" s="26">
        <f t="shared" si="10"/>
        <v>0</v>
      </c>
      <c r="R11" s="26"/>
      <c r="S11" s="26"/>
      <c r="T11" s="26"/>
      <c r="U11" s="26">
        <f t="shared" si="11"/>
        <v>0</v>
      </c>
      <c r="V11" s="26"/>
      <c r="W11" s="26">
        <f t="shared" si="12"/>
        <v>0</v>
      </c>
      <c r="X11" s="26"/>
      <c r="Y11" s="26">
        <f t="shared" si="13"/>
        <v>0</v>
      </c>
      <c r="Z11" s="26"/>
      <c r="AA11" s="26">
        <v>479705</v>
      </c>
      <c r="AB11" s="26"/>
      <c r="AC11" s="41">
        <f t="shared" si="14"/>
        <v>479705</v>
      </c>
      <c r="AD11" s="41">
        <v>6000</v>
      </c>
      <c r="AE11" s="41">
        <f t="shared" si="15"/>
        <v>485705</v>
      </c>
      <c r="AF11" s="41">
        <v>-430624</v>
      </c>
      <c r="AG11" s="41">
        <f t="shared" si="16"/>
        <v>55081</v>
      </c>
      <c r="AH11" s="41">
        <v>55178</v>
      </c>
      <c r="AI11" s="25"/>
      <c r="AJ11" s="25"/>
      <c r="AK11" s="61">
        <f t="shared" si="17"/>
        <v>0</v>
      </c>
      <c r="AL11" s="61"/>
      <c r="AM11" s="61">
        <f t="shared" si="18"/>
        <v>0</v>
      </c>
      <c r="AN11" s="61"/>
      <c r="AO11" s="61">
        <f t="shared" si="19"/>
        <v>0</v>
      </c>
      <c r="AP11" s="61"/>
      <c r="AQ11" s="25"/>
      <c r="AR11" s="25"/>
      <c r="AS11" s="62">
        <f t="shared" si="20"/>
        <v>0</v>
      </c>
      <c r="AT11" s="62"/>
      <c r="AU11" s="62">
        <f t="shared" si="21"/>
        <v>0</v>
      </c>
      <c r="AV11" s="62"/>
      <c r="AW11" s="62">
        <f t="shared" si="22"/>
        <v>0</v>
      </c>
      <c r="AX11" s="62"/>
      <c r="AY11" s="25"/>
      <c r="AZ11" s="25"/>
      <c r="BA11" s="62">
        <f t="shared" si="23"/>
        <v>0</v>
      </c>
      <c r="BB11" s="62"/>
      <c r="BC11" s="62">
        <f t="shared" si="24"/>
        <v>0</v>
      </c>
      <c r="BD11" s="62"/>
      <c r="BE11" s="62">
        <f t="shared" si="25"/>
        <v>0</v>
      </c>
      <c r="BF11" s="62"/>
      <c r="BG11" s="26"/>
      <c r="BH11" s="26"/>
      <c r="BI11" s="26">
        <f t="shared" si="26"/>
        <v>0</v>
      </c>
      <c r="BJ11" s="26"/>
      <c r="BK11" s="26">
        <f t="shared" si="27"/>
        <v>0</v>
      </c>
      <c r="BL11" s="26"/>
      <c r="BM11" s="26">
        <f t="shared" si="28"/>
        <v>0</v>
      </c>
      <c r="BN11" s="26"/>
      <c r="BO11" s="26"/>
      <c r="BP11" s="26"/>
      <c r="BQ11" s="26">
        <f t="shared" si="29"/>
        <v>0</v>
      </c>
      <c r="BR11" s="26"/>
      <c r="BS11" s="26">
        <f t="shared" si="30"/>
        <v>0</v>
      </c>
      <c r="BT11" s="26"/>
      <c r="BU11" s="26">
        <f t="shared" si="31"/>
        <v>0</v>
      </c>
      <c r="BV11" s="26"/>
      <c r="BW11" s="26"/>
      <c r="BX11" s="26"/>
      <c r="BY11" s="26">
        <f t="shared" si="32"/>
        <v>0</v>
      </c>
      <c r="BZ11" s="26"/>
      <c r="CA11" s="26">
        <f t="shared" si="33"/>
        <v>0</v>
      </c>
      <c r="CB11" s="26"/>
      <c r="CC11" s="26">
        <f t="shared" si="34"/>
        <v>0</v>
      </c>
      <c r="CD11" s="26"/>
      <c r="CE11" s="26"/>
      <c r="CF11" s="26"/>
      <c r="CG11" s="26">
        <f t="shared" si="35"/>
        <v>0</v>
      </c>
      <c r="CH11" s="26"/>
      <c r="CI11" s="72">
        <f t="shared" si="36"/>
        <v>0</v>
      </c>
      <c r="CJ11" s="26"/>
      <c r="CK11" s="26">
        <f t="shared" si="37"/>
        <v>0</v>
      </c>
      <c r="CL11" s="81"/>
      <c r="CM11" s="26"/>
      <c r="CN11" s="26"/>
      <c r="CO11" s="26">
        <f t="shared" si="38"/>
        <v>0</v>
      </c>
      <c r="CP11" s="26"/>
      <c r="CQ11" s="26">
        <f t="shared" si="39"/>
        <v>0</v>
      </c>
      <c r="CR11" s="26"/>
      <c r="CS11" s="26">
        <f t="shared" si="40"/>
        <v>0</v>
      </c>
      <c r="CT11" s="26"/>
      <c r="CU11" s="26"/>
      <c r="CV11" s="11"/>
      <c r="CW11" s="63">
        <f t="shared" si="41"/>
        <v>0</v>
      </c>
      <c r="CX11" s="11"/>
      <c r="CY11" s="63">
        <f t="shared" si="42"/>
        <v>0</v>
      </c>
      <c r="CZ11" s="11"/>
      <c r="DA11" s="63">
        <f t="shared" si="43"/>
        <v>0</v>
      </c>
      <c r="DB11" s="26"/>
    </row>
    <row r="12" spans="1:106" ht="12.75" customHeight="1" x14ac:dyDescent="0.2">
      <c r="A12" s="50" t="s">
        <v>62</v>
      </c>
      <c r="B12" s="25" t="s">
        <v>8</v>
      </c>
      <c r="C12" s="54">
        <f t="shared" si="1"/>
        <v>3707</v>
      </c>
      <c r="D12" s="54">
        <f t="shared" si="2"/>
        <v>0</v>
      </c>
      <c r="E12" s="54">
        <f t="shared" si="3"/>
        <v>3707</v>
      </c>
      <c r="F12" s="54">
        <f t="shared" si="4"/>
        <v>0</v>
      </c>
      <c r="G12" s="54">
        <f t="shared" si="5"/>
        <v>3707</v>
      </c>
      <c r="H12" s="54">
        <f t="shared" si="6"/>
        <v>0</v>
      </c>
      <c r="I12" s="54">
        <f t="shared" si="7"/>
        <v>3707</v>
      </c>
      <c r="J12" s="54">
        <f t="shared" si="7"/>
        <v>1753</v>
      </c>
      <c r="K12" s="26">
        <v>70</v>
      </c>
      <c r="L12" s="26"/>
      <c r="M12" s="26">
        <f t="shared" si="8"/>
        <v>70</v>
      </c>
      <c r="N12" s="26"/>
      <c r="O12" s="26">
        <f t="shared" si="9"/>
        <v>70</v>
      </c>
      <c r="P12" s="26"/>
      <c r="Q12" s="26">
        <f t="shared" si="10"/>
        <v>70</v>
      </c>
      <c r="R12" s="26"/>
      <c r="S12" s="26">
        <v>10</v>
      </c>
      <c r="T12" s="26"/>
      <c r="U12" s="26">
        <f t="shared" si="11"/>
        <v>10</v>
      </c>
      <c r="V12" s="26"/>
      <c r="W12" s="26">
        <f t="shared" si="12"/>
        <v>10</v>
      </c>
      <c r="X12" s="26"/>
      <c r="Y12" s="26">
        <f t="shared" si="13"/>
        <v>10</v>
      </c>
      <c r="Z12" s="26"/>
      <c r="AA12" s="26">
        <v>3627</v>
      </c>
      <c r="AB12" s="26"/>
      <c r="AC12" s="41">
        <f t="shared" si="14"/>
        <v>3627</v>
      </c>
      <c r="AD12" s="41"/>
      <c r="AE12" s="41">
        <f t="shared" si="15"/>
        <v>3627</v>
      </c>
      <c r="AF12" s="41"/>
      <c r="AG12" s="41">
        <f t="shared" si="16"/>
        <v>3627</v>
      </c>
      <c r="AH12" s="41">
        <v>1753</v>
      </c>
      <c r="AI12" s="25"/>
      <c r="AJ12" s="25"/>
      <c r="AK12" s="61">
        <f t="shared" si="17"/>
        <v>0</v>
      </c>
      <c r="AL12" s="61"/>
      <c r="AM12" s="61">
        <f t="shared" si="18"/>
        <v>0</v>
      </c>
      <c r="AN12" s="61"/>
      <c r="AO12" s="61">
        <f t="shared" si="19"/>
        <v>0</v>
      </c>
      <c r="AP12" s="61"/>
      <c r="AQ12" s="25"/>
      <c r="AR12" s="25"/>
      <c r="AS12" s="62">
        <f t="shared" si="20"/>
        <v>0</v>
      </c>
      <c r="AT12" s="62"/>
      <c r="AU12" s="62">
        <f t="shared" si="21"/>
        <v>0</v>
      </c>
      <c r="AV12" s="62"/>
      <c r="AW12" s="62">
        <f t="shared" si="22"/>
        <v>0</v>
      </c>
      <c r="AX12" s="62"/>
      <c r="AY12" s="25"/>
      <c r="AZ12" s="25"/>
      <c r="BA12" s="62">
        <f t="shared" si="23"/>
        <v>0</v>
      </c>
      <c r="BB12" s="62"/>
      <c r="BC12" s="62">
        <f t="shared" si="24"/>
        <v>0</v>
      </c>
      <c r="BD12" s="62"/>
      <c r="BE12" s="62">
        <f t="shared" si="25"/>
        <v>0</v>
      </c>
      <c r="BF12" s="62"/>
      <c r="BG12" s="26"/>
      <c r="BH12" s="26"/>
      <c r="BI12" s="26">
        <f t="shared" si="26"/>
        <v>0</v>
      </c>
      <c r="BJ12" s="26"/>
      <c r="BK12" s="26">
        <f t="shared" si="27"/>
        <v>0</v>
      </c>
      <c r="BL12" s="26"/>
      <c r="BM12" s="26">
        <f t="shared" si="28"/>
        <v>0</v>
      </c>
      <c r="BN12" s="26"/>
      <c r="BO12" s="26"/>
      <c r="BP12" s="26"/>
      <c r="BQ12" s="26">
        <f t="shared" si="29"/>
        <v>0</v>
      </c>
      <c r="BR12" s="26"/>
      <c r="BS12" s="26">
        <f t="shared" si="30"/>
        <v>0</v>
      </c>
      <c r="BT12" s="26"/>
      <c r="BU12" s="26">
        <f t="shared" si="31"/>
        <v>0</v>
      </c>
      <c r="BV12" s="26"/>
      <c r="BW12" s="26"/>
      <c r="BX12" s="26"/>
      <c r="BY12" s="26">
        <f t="shared" si="32"/>
        <v>0</v>
      </c>
      <c r="BZ12" s="26"/>
      <c r="CA12" s="26">
        <f t="shared" si="33"/>
        <v>0</v>
      </c>
      <c r="CB12" s="26"/>
      <c r="CC12" s="26">
        <f t="shared" si="34"/>
        <v>0</v>
      </c>
      <c r="CD12" s="26"/>
      <c r="CE12" s="26"/>
      <c r="CF12" s="26"/>
      <c r="CG12" s="26">
        <f t="shared" si="35"/>
        <v>0</v>
      </c>
      <c r="CH12" s="26"/>
      <c r="CI12" s="72">
        <f t="shared" si="36"/>
        <v>0</v>
      </c>
      <c r="CJ12" s="26"/>
      <c r="CK12" s="26">
        <f t="shared" si="37"/>
        <v>0</v>
      </c>
      <c r="CL12" s="81"/>
      <c r="CM12" s="26"/>
      <c r="CN12" s="26"/>
      <c r="CO12" s="26">
        <f t="shared" si="38"/>
        <v>0</v>
      </c>
      <c r="CP12" s="26"/>
      <c r="CQ12" s="26">
        <f t="shared" si="39"/>
        <v>0</v>
      </c>
      <c r="CR12" s="26"/>
      <c r="CS12" s="26">
        <f t="shared" si="40"/>
        <v>0</v>
      </c>
      <c r="CT12" s="26"/>
      <c r="CU12" s="26"/>
      <c r="CV12" s="11"/>
      <c r="CW12" s="63">
        <f t="shared" si="41"/>
        <v>0</v>
      </c>
      <c r="CX12" s="11"/>
      <c r="CY12" s="63">
        <f t="shared" si="42"/>
        <v>0</v>
      </c>
      <c r="CZ12" s="11"/>
      <c r="DA12" s="63">
        <f t="shared" si="43"/>
        <v>0</v>
      </c>
      <c r="DB12" s="26"/>
    </row>
    <row r="13" spans="1:106" ht="12.75" customHeight="1" x14ac:dyDescent="0.2">
      <c r="A13" s="51" t="s">
        <v>97</v>
      </c>
      <c r="B13" s="47" t="s">
        <v>53</v>
      </c>
      <c r="C13" s="54">
        <f t="shared" si="1"/>
        <v>68303</v>
      </c>
      <c r="D13" s="54">
        <f t="shared" si="2"/>
        <v>316506</v>
      </c>
      <c r="E13" s="54">
        <f t="shared" si="3"/>
        <v>384809</v>
      </c>
      <c r="F13" s="54">
        <f t="shared" si="4"/>
        <v>0</v>
      </c>
      <c r="G13" s="54">
        <f t="shared" si="5"/>
        <v>384809</v>
      </c>
      <c r="H13" s="54">
        <f t="shared" si="6"/>
        <v>736070</v>
      </c>
      <c r="I13" s="54">
        <f t="shared" si="7"/>
        <v>1120879</v>
      </c>
      <c r="J13" s="54">
        <f t="shared" si="7"/>
        <v>1120879</v>
      </c>
      <c r="K13" s="26"/>
      <c r="L13" s="26"/>
      <c r="M13" s="26">
        <f t="shared" si="8"/>
        <v>0</v>
      </c>
      <c r="N13" s="26"/>
      <c r="O13" s="26">
        <f t="shared" si="9"/>
        <v>0</v>
      </c>
      <c r="P13" s="26"/>
      <c r="Q13" s="26">
        <f t="shared" si="10"/>
        <v>0</v>
      </c>
      <c r="R13" s="26"/>
      <c r="S13" s="26"/>
      <c r="T13" s="26"/>
      <c r="U13" s="26">
        <f t="shared" si="11"/>
        <v>0</v>
      </c>
      <c r="V13" s="26"/>
      <c r="W13" s="26">
        <f t="shared" si="12"/>
        <v>0</v>
      </c>
      <c r="X13" s="26"/>
      <c r="Y13" s="26">
        <f t="shared" si="13"/>
        <v>0</v>
      </c>
      <c r="Z13" s="26"/>
      <c r="AA13" s="26"/>
      <c r="AB13" s="26"/>
      <c r="AC13" s="41">
        <f t="shared" si="14"/>
        <v>0</v>
      </c>
      <c r="AD13" s="41"/>
      <c r="AE13" s="41">
        <f t="shared" si="15"/>
        <v>0</v>
      </c>
      <c r="AF13" s="41"/>
      <c r="AG13" s="41">
        <f t="shared" si="16"/>
        <v>0</v>
      </c>
      <c r="AH13" s="41"/>
      <c r="AI13" s="25"/>
      <c r="AJ13" s="25"/>
      <c r="AK13" s="61">
        <f t="shared" si="17"/>
        <v>0</v>
      </c>
      <c r="AL13" s="61"/>
      <c r="AM13" s="61">
        <f t="shared" si="18"/>
        <v>0</v>
      </c>
      <c r="AN13" s="61"/>
      <c r="AO13" s="61">
        <f t="shared" si="19"/>
        <v>0</v>
      </c>
      <c r="AP13" s="61"/>
      <c r="AQ13" s="25"/>
      <c r="AR13" s="25"/>
      <c r="AS13" s="62">
        <f t="shared" si="20"/>
        <v>0</v>
      </c>
      <c r="AT13" s="62"/>
      <c r="AU13" s="62">
        <f t="shared" si="21"/>
        <v>0</v>
      </c>
      <c r="AV13" s="62"/>
      <c r="AW13" s="62">
        <f t="shared" si="22"/>
        <v>0</v>
      </c>
      <c r="AX13" s="62"/>
      <c r="AY13" s="25"/>
      <c r="AZ13" s="25"/>
      <c r="BA13" s="62">
        <f t="shared" si="23"/>
        <v>0</v>
      </c>
      <c r="BB13" s="62"/>
      <c r="BC13" s="62">
        <f t="shared" si="24"/>
        <v>0</v>
      </c>
      <c r="BD13" s="62"/>
      <c r="BE13" s="62">
        <f t="shared" si="25"/>
        <v>0</v>
      </c>
      <c r="BF13" s="62"/>
      <c r="BG13" s="26"/>
      <c r="BH13" s="26"/>
      <c r="BI13" s="26">
        <f t="shared" si="26"/>
        <v>0</v>
      </c>
      <c r="BJ13" s="26"/>
      <c r="BK13" s="26">
        <f t="shared" si="27"/>
        <v>0</v>
      </c>
      <c r="BL13" s="26"/>
      <c r="BM13" s="26">
        <f t="shared" si="28"/>
        <v>0</v>
      </c>
      <c r="BN13" s="26"/>
      <c r="BO13" s="26"/>
      <c r="BP13" s="26"/>
      <c r="BQ13" s="26">
        <f t="shared" si="29"/>
        <v>0</v>
      </c>
      <c r="BR13" s="26"/>
      <c r="BS13" s="26">
        <f t="shared" si="30"/>
        <v>0</v>
      </c>
      <c r="BT13" s="26"/>
      <c r="BU13" s="26">
        <f t="shared" si="31"/>
        <v>0</v>
      </c>
      <c r="BV13" s="26"/>
      <c r="BW13" s="26"/>
      <c r="BX13" s="26"/>
      <c r="BY13" s="26">
        <f t="shared" si="32"/>
        <v>0</v>
      </c>
      <c r="BZ13" s="26"/>
      <c r="CA13" s="26">
        <f t="shared" si="33"/>
        <v>0</v>
      </c>
      <c r="CB13" s="26"/>
      <c r="CC13" s="26">
        <f t="shared" si="34"/>
        <v>0</v>
      </c>
      <c r="CD13" s="26"/>
      <c r="CE13" s="26"/>
      <c r="CF13" s="26"/>
      <c r="CG13" s="26">
        <f t="shared" si="35"/>
        <v>0</v>
      </c>
      <c r="CH13" s="26"/>
      <c r="CI13" s="72">
        <f t="shared" si="36"/>
        <v>0</v>
      </c>
      <c r="CJ13" s="26"/>
      <c r="CK13" s="26">
        <f t="shared" si="37"/>
        <v>0</v>
      </c>
      <c r="CL13" s="81"/>
      <c r="CM13" s="26">
        <v>68303</v>
      </c>
      <c r="CN13" s="26">
        <v>316506</v>
      </c>
      <c r="CO13" s="26">
        <f t="shared" si="38"/>
        <v>384809</v>
      </c>
      <c r="CP13" s="26"/>
      <c r="CQ13" s="26">
        <f t="shared" si="39"/>
        <v>384809</v>
      </c>
      <c r="CR13" s="26">
        <f>371697+364373</f>
        <v>736070</v>
      </c>
      <c r="CS13" s="26">
        <f t="shared" si="40"/>
        <v>1120879</v>
      </c>
      <c r="CT13" s="26">
        <v>1120879</v>
      </c>
      <c r="CU13" s="26"/>
      <c r="CV13" s="11"/>
      <c r="CW13" s="63">
        <f t="shared" si="41"/>
        <v>0</v>
      </c>
      <c r="CX13" s="11"/>
      <c r="CY13" s="63">
        <f t="shared" si="42"/>
        <v>0</v>
      </c>
      <c r="CZ13" s="11"/>
      <c r="DA13" s="63">
        <f t="shared" si="43"/>
        <v>0</v>
      </c>
      <c r="DB13" s="26"/>
    </row>
    <row r="14" spans="1:106" ht="12.75" customHeight="1" x14ac:dyDescent="0.2">
      <c r="A14" s="51" t="s">
        <v>98</v>
      </c>
      <c r="B14" s="47" t="s">
        <v>55</v>
      </c>
      <c r="C14" s="54">
        <f t="shared" si="1"/>
        <v>0</v>
      </c>
      <c r="D14" s="54">
        <f t="shared" si="2"/>
        <v>0</v>
      </c>
      <c r="E14" s="54">
        <f t="shared" si="3"/>
        <v>0</v>
      </c>
      <c r="F14" s="54">
        <f t="shared" si="4"/>
        <v>0</v>
      </c>
      <c r="G14" s="54">
        <f t="shared" si="5"/>
        <v>0</v>
      </c>
      <c r="H14" s="54">
        <f t="shared" si="6"/>
        <v>0</v>
      </c>
      <c r="I14" s="54">
        <f t="shared" si="7"/>
        <v>0</v>
      </c>
      <c r="J14" s="54">
        <f t="shared" si="7"/>
        <v>0</v>
      </c>
      <c r="K14" s="26"/>
      <c r="L14" s="26"/>
      <c r="M14" s="26">
        <f t="shared" si="8"/>
        <v>0</v>
      </c>
      <c r="N14" s="26"/>
      <c r="O14" s="26">
        <f t="shared" si="9"/>
        <v>0</v>
      </c>
      <c r="P14" s="26"/>
      <c r="Q14" s="26">
        <f t="shared" si="10"/>
        <v>0</v>
      </c>
      <c r="R14" s="26"/>
      <c r="S14" s="26"/>
      <c r="T14" s="26"/>
      <c r="U14" s="26">
        <f t="shared" si="11"/>
        <v>0</v>
      </c>
      <c r="V14" s="26"/>
      <c r="W14" s="26">
        <f t="shared" si="12"/>
        <v>0</v>
      </c>
      <c r="X14" s="26"/>
      <c r="Y14" s="26">
        <f t="shared" si="13"/>
        <v>0</v>
      </c>
      <c r="Z14" s="26"/>
      <c r="AA14" s="26"/>
      <c r="AB14" s="26"/>
      <c r="AC14" s="41">
        <f t="shared" si="14"/>
        <v>0</v>
      </c>
      <c r="AD14" s="41"/>
      <c r="AE14" s="41">
        <f t="shared" si="15"/>
        <v>0</v>
      </c>
      <c r="AF14" s="41"/>
      <c r="AG14" s="41">
        <f t="shared" si="16"/>
        <v>0</v>
      </c>
      <c r="AH14" s="41"/>
      <c r="AI14" s="25"/>
      <c r="AJ14" s="25"/>
      <c r="AK14" s="61">
        <f t="shared" si="17"/>
        <v>0</v>
      </c>
      <c r="AL14" s="61"/>
      <c r="AM14" s="61">
        <f t="shared" si="18"/>
        <v>0</v>
      </c>
      <c r="AN14" s="61"/>
      <c r="AO14" s="61">
        <f t="shared" si="19"/>
        <v>0</v>
      </c>
      <c r="AP14" s="61"/>
      <c r="AQ14" s="25"/>
      <c r="AR14" s="25"/>
      <c r="AS14" s="62">
        <f t="shared" si="20"/>
        <v>0</v>
      </c>
      <c r="AT14" s="62"/>
      <c r="AU14" s="62">
        <f t="shared" si="21"/>
        <v>0</v>
      </c>
      <c r="AV14" s="62"/>
      <c r="AW14" s="62">
        <f t="shared" si="22"/>
        <v>0</v>
      </c>
      <c r="AX14" s="62"/>
      <c r="AY14" s="25"/>
      <c r="AZ14" s="25"/>
      <c r="BA14" s="62">
        <f t="shared" si="23"/>
        <v>0</v>
      </c>
      <c r="BB14" s="62"/>
      <c r="BC14" s="62">
        <f t="shared" si="24"/>
        <v>0</v>
      </c>
      <c r="BD14" s="62"/>
      <c r="BE14" s="62">
        <f t="shared" si="25"/>
        <v>0</v>
      </c>
      <c r="BF14" s="62"/>
      <c r="BG14" s="26"/>
      <c r="BH14" s="26"/>
      <c r="BI14" s="26">
        <f t="shared" si="26"/>
        <v>0</v>
      </c>
      <c r="BJ14" s="26"/>
      <c r="BK14" s="26">
        <f t="shared" si="27"/>
        <v>0</v>
      </c>
      <c r="BL14" s="26"/>
      <c r="BM14" s="26">
        <f t="shared" si="28"/>
        <v>0</v>
      </c>
      <c r="BN14" s="26"/>
      <c r="BO14" s="26"/>
      <c r="BP14" s="26"/>
      <c r="BQ14" s="26">
        <f t="shared" si="29"/>
        <v>0</v>
      </c>
      <c r="BR14" s="26"/>
      <c r="BS14" s="26">
        <f t="shared" si="30"/>
        <v>0</v>
      </c>
      <c r="BT14" s="26"/>
      <c r="BU14" s="26">
        <f t="shared" si="31"/>
        <v>0</v>
      </c>
      <c r="BV14" s="26"/>
      <c r="BW14" s="26"/>
      <c r="BX14" s="26"/>
      <c r="BY14" s="26">
        <f t="shared" si="32"/>
        <v>0</v>
      </c>
      <c r="BZ14" s="26"/>
      <c r="CA14" s="26">
        <f t="shared" si="33"/>
        <v>0</v>
      </c>
      <c r="CB14" s="26"/>
      <c r="CC14" s="26">
        <f t="shared" si="34"/>
        <v>0</v>
      </c>
      <c r="CD14" s="26"/>
      <c r="CE14" s="26"/>
      <c r="CF14" s="26"/>
      <c r="CG14" s="26">
        <f t="shared" si="35"/>
        <v>0</v>
      </c>
      <c r="CH14" s="26"/>
      <c r="CI14" s="72">
        <f t="shared" si="36"/>
        <v>0</v>
      </c>
      <c r="CJ14" s="26"/>
      <c r="CK14" s="26">
        <f t="shared" si="37"/>
        <v>0</v>
      </c>
      <c r="CL14" s="81"/>
      <c r="CM14" s="26"/>
      <c r="CN14" s="26"/>
      <c r="CO14" s="26">
        <f t="shared" si="38"/>
        <v>0</v>
      </c>
      <c r="CP14" s="26"/>
      <c r="CQ14" s="26">
        <f t="shared" si="39"/>
        <v>0</v>
      </c>
      <c r="CR14" s="26"/>
      <c r="CS14" s="26">
        <f t="shared" si="40"/>
        <v>0</v>
      </c>
      <c r="CT14" s="26"/>
      <c r="CU14" s="26"/>
      <c r="CV14" s="11"/>
      <c r="CW14" s="63">
        <f t="shared" si="41"/>
        <v>0</v>
      </c>
      <c r="CX14" s="11"/>
      <c r="CY14" s="63">
        <f t="shared" si="42"/>
        <v>0</v>
      </c>
      <c r="CZ14" s="11"/>
      <c r="DA14" s="63">
        <f t="shared" si="43"/>
        <v>0</v>
      </c>
      <c r="DB14" s="26"/>
    </row>
    <row r="15" spans="1:106" ht="12.75" customHeight="1" x14ac:dyDescent="0.2">
      <c r="A15" s="50" t="s">
        <v>63</v>
      </c>
      <c r="B15" s="25" t="s">
        <v>24</v>
      </c>
      <c r="C15" s="54">
        <f t="shared" si="1"/>
        <v>789</v>
      </c>
      <c r="D15" s="54">
        <f t="shared" si="2"/>
        <v>0</v>
      </c>
      <c r="E15" s="54">
        <f t="shared" si="3"/>
        <v>789</v>
      </c>
      <c r="F15" s="54">
        <f t="shared" si="4"/>
        <v>0</v>
      </c>
      <c r="G15" s="54">
        <f t="shared" si="5"/>
        <v>789</v>
      </c>
      <c r="H15" s="54">
        <f t="shared" si="6"/>
        <v>0</v>
      </c>
      <c r="I15" s="54">
        <f t="shared" si="7"/>
        <v>789</v>
      </c>
      <c r="J15" s="54">
        <f t="shared" si="7"/>
        <v>6</v>
      </c>
      <c r="K15" s="26"/>
      <c r="L15" s="26"/>
      <c r="M15" s="26">
        <f t="shared" si="8"/>
        <v>0</v>
      </c>
      <c r="N15" s="26"/>
      <c r="O15" s="26">
        <f t="shared" si="9"/>
        <v>0</v>
      </c>
      <c r="P15" s="26"/>
      <c r="Q15" s="26">
        <f t="shared" si="10"/>
        <v>0</v>
      </c>
      <c r="R15" s="26"/>
      <c r="S15" s="26"/>
      <c r="T15" s="26"/>
      <c r="U15" s="26">
        <f t="shared" si="11"/>
        <v>0</v>
      </c>
      <c r="V15" s="26"/>
      <c r="W15" s="26">
        <f t="shared" si="12"/>
        <v>0</v>
      </c>
      <c r="X15" s="26"/>
      <c r="Y15" s="26">
        <f t="shared" si="13"/>
        <v>0</v>
      </c>
      <c r="Z15" s="26"/>
      <c r="AA15" s="26">
        <v>789</v>
      </c>
      <c r="AB15" s="26"/>
      <c r="AC15" s="41">
        <f t="shared" si="14"/>
        <v>789</v>
      </c>
      <c r="AD15" s="41"/>
      <c r="AE15" s="41">
        <f t="shared" si="15"/>
        <v>789</v>
      </c>
      <c r="AF15" s="41"/>
      <c r="AG15" s="41">
        <f t="shared" si="16"/>
        <v>789</v>
      </c>
      <c r="AH15" s="41">
        <v>6</v>
      </c>
      <c r="AI15" s="25"/>
      <c r="AJ15" s="25"/>
      <c r="AK15" s="61">
        <f t="shared" si="17"/>
        <v>0</v>
      </c>
      <c r="AL15" s="61"/>
      <c r="AM15" s="61">
        <f t="shared" si="18"/>
        <v>0</v>
      </c>
      <c r="AN15" s="61"/>
      <c r="AO15" s="61">
        <f t="shared" si="19"/>
        <v>0</v>
      </c>
      <c r="AP15" s="61"/>
      <c r="AQ15" s="25"/>
      <c r="AR15" s="25"/>
      <c r="AS15" s="62">
        <f t="shared" si="20"/>
        <v>0</v>
      </c>
      <c r="AT15" s="62"/>
      <c r="AU15" s="62">
        <f t="shared" si="21"/>
        <v>0</v>
      </c>
      <c r="AV15" s="62"/>
      <c r="AW15" s="62">
        <f t="shared" si="22"/>
        <v>0</v>
      </c>
      <c r="AX15" s="62"/>
      <c r="AY15" s="25"/>
      <c r="AZ15" s="25"/>
      <c r="BA15" s="62">
        <f t="shared" si="23"/>
        <v>0</v>
      </c>
      <c r="BB15" s="62"/>
      <c r="BC15" s="62">
        <f t="shared" si="24"/>
        <v>0</v>
      </c>
      <c r="BD15" s="62"/>
      <c r="BE15" s="62">
        <f t="shared" si="25"/>
        <v>0</v>
      </c>
      <c r="BF15" s="62"/>
      <c r="BG15" s="26"/>
      <c r="BH15" s="26"/>
      <c r="BI15" s="26">
        <f t="shared" si="26"/>
        <v>0</v>
      </c>
      <c r="BJ15" s="26"/>
      <c r="BK15" s="26">
        <f t="shared" si="27"/>
        <v>0</v>
      </c>
      <c r="BL15" s="26"/>
      <c r="BM15" s="26">
        <f t="shared" si="28"/>
        <v>0</v>
      </c>
      <c r="BN15" s="26"/>
      <c r="BO15" s="26"/>
      <c r="BP15" s="26"/>
      <c r="BQ15" s="26">
        <f t="shared" si="29"/>
        <v>0</v>
      </c>
      <c r="BR15" s="26"/>
      <c r="BS15" s="26">
        <f t="shared" si="30"/>
        <v>0</v>
      </c>
      <c r="BT15" s="26"/>
      <c r="BU15" s="26">
        <f t="shared" si="31"/>
        <v>0</v>
      </c>
      <c r="BV15" s="26"/>
      <c r="BW15" s="26"/>
      <c r="BX15" s="26"/>
      <c r="BY15" s="26">
        <f t="shared" si="32"/>
        <v>0</v>
      </c>
      <c r="BZ15" s="26"/>
      <c r="CA15" s="26">
        <f t="shared" si="33"/>
        <v>0</v>
      </c>
      <c r="CB15" s="26"/>
      <c r="CC15" s="26">
        <f t="shared" si="34"/>
        <v>0</v>
      </c>
      <c r="CD15" s="26"/>
      <c r="CE15" s="26"/>
      <c r="CF15" s="26"/>
      <c r="CG15" s="26">
        <f t="shared" si="35"/>
        <v>0</v>
      </c>
      <c r="CH15" s="26"/>
      <c r="CI15" s="72">
        <f t="shared" si="36"/>
        <v>0</v>
      </c>
      <c r="CJ15" s="26"/>
      <c r="CK15" s="26">
        <f t="shared" si="37"/>
        <v>0</v>
      </c>
      <c r="CL15" s="81"/>
      <c r="CM15" s="26"/>
      <c r="CN15" s="26"/>
      <c r="CO15" s="26">
        <f t="shared" si="38"/>
        <v>0</v>
      </c>
      <c r="CP15" s="26"/>
      <c r="CQ15" s="26">
        <f t="shared" si="39"/>
        <v>0</v>
      </c>
      <c r="CR15" s="26"/>
      <c r="CS15" s="26">
        <f t="shared" si="40"/>
        <v>0</v>
      </c>
      <c r="CT15" s="26"/>
      <c r="CU15" s="26"/>
      <c r="CV15" s="11"/>
      <c r="CW15" s="63">
        <f t="shared" si="41"/>
        <v>0</v>
      </c>
      <c r="CX15" s="11"/>
      <c r="CY15" s="63">
        <f t="shared" si="42"/>
        <v>0</v>
      </c>
      <c r="CZ15" s="11"/>
      <c r="DA15" s="63">
        <f t="shared" si="43"/>
        <v>0</v>
      </c>
      <c r="DB15" s="26"/>
    </row>
    <row r="16" spans="1:106" ht="12.75" customHeight="1" x14ac:dyDescent="0.2">
      <c r="A16" s="50" t="s">
        <v>122</v>
      </c>
      <c r="B16" s="25" t="s">
        <v>123</v>
      </c>
      <c r="C16" s="54">
        <f t="shared" si="1"/>
        <v>140</v>
      </c>
      <c r="D16" s="54">
        <f t="shared" si="2"/>
        <v>0</v>
      </c>
      <c r="E16" s="54">
        <f t="shared" si="3"/>
        <v>140</v>
      </c>
      <c r="F16" s="54">
        <f t="shared" si="4"/>
        <v>0</v>
      </c>
      <c r="G16" s="54">
        <f t="shared" si="5"/>
        <v>140</v>
      </c>
      <c r="H16" s="54">
        <f t="shared" si="6"/>
        <v>0</v>
      </c>
      <c r="I16" s="54">
        <f t="shared" si="7"/>
        <v>140</v>
      </c>
      <c r="J16" s="54">
        <f t="shared" si="7"/>
        <v>96</v>
      </c>
      <c r="K16" s="26"/>
      <c r="L16" s="26"/>
      <c r="M16" s="26">
        <f t="shared" si="8"/>
        <v>0</v>
      </c>
      <c r="N16" s="26"/>
      <c r="O16" s="26">
        <f t="shared" si="9"/>
        <v>0</v>
      </c>
      <c r="P16" s="26"/>
      <c r="Q16" s="26">
        <f t="shared" si="10"/>
        <v>0</v>
      </c>
      <c r="R16" s="26"/>
      <c r="S16" s="26"/>
      <c r="T16" s="26"/>
      <c r="U16" s="26">
        <f t="shared" si="11"/>
        <v>0</v>
      </c>
      <c r="V16" s="26"/>
      <c r="W16" s="26">
        <f t="shared" si="12"/>
        <v>0</v>
      </c>
      <c r="X16" s="26"/>
      <c r="Y16" s="26">
        <f t="shared" si="13"/>
        <v>0</v>
      </c>
      <c r="Z16" s="26"/>
      <c r="AA16" s="26">
        <v>140</v>
      </c>
      <c r="AB16" s="26"/>
      <c r="AC16" s="41">
        <f t="shared" si="14"/>
        <v>140</v>
      </c>
      <c r="AD16" s="41"/>
      <c r="AE16" s="41">
        <f t="shared" si="15"/>
        <v>140</v>
      </c>
      <c r="AF16" s="41"/>
      <c r="AG16" s="41">
        <f t="shared" si="16"/>
        <v>140</v>
      </c>
      <c r="AH16" s="41">
        <v>96</v>
      </c>
      <c r="AI16" s="25"/>
      <c r="AJ16" s="25"/>
      <c r="AK16" s="61">
        <f t="shared" si="17"/>
        <v>0</v>
      </c>
      <c r="AL16" s="61"/>
      <c r="AM16" s="61">
        <f t="shared" si="18"/>
        <v>0</v>
      </c>
      <c r="AN16" s="61"/>
      <c r="AO16" s="61">
        <f t="shared" si="19"/>
        <v>0</v>
      </c>
      <c r="AP16" s="61"/>
      <c r="AQ16" s="25"/>
      <c r="AR16" s="25"/>
      <c r="AS16" s="62">
        <f t="shared" si="20"/>
        <v>0</v>
      </c>
      <c r="AT16" s="62"/>
      <c r="AU16" s="62">
        <f t="shared" si="21"/>
        <v>0</v>
      </c>
      <c r="AV16" s="62"/>
      <c r="AW16" s="62">
        <f t="shared" si="22"/>
        <v>0</v>
      </c>
      <c r="AX16" s="62"/>
      <c r="AY16" s="25"/>
      <c r="AZ16" s="25"/>
      <c r="BA16" s="62">
        <f t="shared" si="23"/>
        <v>0</v>
      </c>
      <c r="BB16" s="62"/>
      <c r="BC16" s="62">
        <f t="shared" si="24"/>
        <v>0</v>
      </c>
      <c r="BD16" s="62"/>
      <c r="BE16" s="62">
        <f t="shared" si="25"/>
        <v>0</v>
      </c>
      <c r="BF16" s="62"/>
      <c r="BG16" s="26"/>
      <c r="BH16" s="26"/>
      <c r="BI16" s="26">
        <f t="shared" si="26"/>
        <v>0</v>
      </c>
      <c r="BJ16" s="26"/>
      <c r="BK16" s="26">
        <f t="shared" si="27"/>
        <v>0</v>
      </c>
      <c r="BL16" s="26"/>
      <c r="BM16" s="26">
        <f t="shared" si="28"/>
        <v>0</v>
      </c>
      <c r="BN16" s="26"/>
      <c r="BO16" s="26"/>
      <c r="BP16" s="26"/>
      <c r="BQ16" s="26">
        <f t="shared" si="29"/>
        <v>0</v>
      </c>
      <c r="BR16" s="26"/>
      <c r="BS16" s="26">
        <f t="shared" si="30"/>
        <v>0</v>
      </c>
      <c r="BT16" s="26"/>
      <c r="BU16" s="26">
        <f t="shared" si="31"/>
        <v>0</v>
      </c>
      <c r="BV16" s="26"/>
      <c r="BW16" s="26"/>
      <c r="BX16" s="26"/>
      <c r="BY16" s="26">
        <f t="shared" si="32"/>
        <v>0</v>
      </c>
      <c r="BZ16" s="26"/>
      <c r="CA16" s="26">
        <f t="shared" si="33"/>
        <v>0</v>
      </c>
      <c r="CB16" s="26"/>
      <c r="CC16" s="26">
        <f t="shared" si="34"/>
        <v>0</v>
      </c>
      <c r="CD16" s="26"/>
      <c r="CE16" s="26"/>
      <c r="CF16" s="26"/>
      <c r="CG16" s="26">
        <f t="shared" si="35"/>
        <v>0</v>
      </c>
      <c r="CH16" s="26"/>
      <c r="CI16" s="72">
        <f t="shared" si="36"/>
        <v>0</v>
      </c>
      <c r="CJ16" s="26"/>
      <c r="CK16" s="26">
        <f t="shared" si="37"/>
        <v>0</v>
      </c>
      <c r="CL16" s="81"/>
      <c r="CM16" s="26"/>
      <c r="CN16" s="26"/>
      <c r="CO16" s="26">
        <f t="shared" si="38"/>
        <v>0</v>
      </c>
      <c r="CP16" s="26"/>
      <c r="CQ16" s="26">
        <f t="shared" si="39"/>
        <v>0</v>
      </c>
      <c r="CR16" s="26"/>
      <c r="CS16" s="26">
        <f t="shared" si="40"/>
        <v>0</v>
      </c>
      <c r="CT16" s="26"/>
      <c r="CU16" s="26"/>
      <c r="CV16" s="11"/>
      <c r="CW16" s="63">
        <f t="shared" si="41"/>
        <v>0</v>
      </c>
      <c r="CX16" s="11"/>
      <c r="CY16" s="63">
        <f t="shared" si="42"/>
        <v>0</v>
      </c>
      <c r="CZ16" s="11"/>
      <c r="DA16" s="63">
        <f t="shared" si="43"/>
        <v>0</v>
      </c>
      <c r="DB16" s="26"/>
    </row>
    <row r="17" spans="1:106" ht="12.75" customHeight="1" x14ac:dyDescent="0.2">
      <c r="A17" s="50" t="s">
        <v>64</v>
      </c>
      <c r="B17" s="25" t="s">
        <v>56</v>
      </c>
      <c r="C17" s="54">
        <f t="shared" si="1"/>
        <v>5776</v>
      </c>
      <c r="D17" s="54">
        <f t="shared" si="2"/>
        <v>0</v>
      </c>
      <c r="E17" s="54">
        <f t="shared" si="3"/>
        <v>5776</v>
      </c>
      <c r="F17" s="54">
        <f t="shared" si="4"/>
        <v>0</v>
      </c>
      <c r="G17" s="54">
        <f t="shared" si="5"/>
        <v>5776</v>
      </c>
      <c r="H17" s="54">
        <f t="shared" si="6"/>
        <v>0</v>
      </c>
      <c r="I17" s="54">
        <f t="shared" si="7"/>
        <v>5776</v>
      </c>
      <c r="J17" s="54">
        <f t="shared" si="7"/>
        <v>4250</v>
      </c>
      <c r="K17" s="26"/>
      <c r="L17" s="26"/>
      <c r="M17" s="26">
        <f t="shared" si="8"/>
        <v>0</v>
      </c>
      <c r="N17" s="26"/>
      <c r="O17" s="26">
        <f t="shared" si="9"/>
        <v>0</v>
      </c>
      <c r="P17" s="26"/>
      <c r="Q17" s="26">
        <f t="shared" si="10"/>
        <v>0</v>
      </c>
      <c r="R17" s="26"/>
      <c r="S17" s="26"/>
      <c r="T17" s="26"/>
      <c r="U17" s="26">
        <f t="shared" si="11"/>
        <v>0</v>
      </c>
      <c r="V17" s="26"/>
      <c r="W17" s="26">
        <f t="shared" si="12"/>
        <v>0</v>
      </c>
      <c r="X17" s="26"/>
      <c r="Y17" s="26">
        <f t="shared" si="13"/>
        <v>0</v>
      </c>
      <c r="Z17" s="26"/>
      <c r="AA17" s="26">
        <v>5776</v>
      </c>
      <c r="AB17" s="26"/>
      <c r="AC17" s="41">
        <f t="shared" si="14"/>
        <v>5776</v>
      </c>
      <c r="AD17" s="41"/>
      <c r="AE17" s="41">
        <f t="shared" si="15"/>
        <v>5776</v>
      </c>
      <c r="AF17" s="41"/>
      <c r="AG17" s="41">
        <f t="shared" si="16"/>
        <v>5776</v>
      </c>
      <c r="AH17" s="41">
        <v>4250</v>
      </c>
      <c r="AI17" s="25"/>
      <c r="AJ17" s="25"/>
      <c r="AK17" s="61">
        <f t="shared" si="17"/>
        <v>0</v>
      </c>
      <c r="AL17" s="61"/>
      <c r="AM17" s="61">
        <f t="shared" si="18"/>
        <v>0</v>
      </c>
      <c r="AN17" s="61"/>
      <c r="AO17" s="61">
        <f t="shared" si="19"/>
        <v>0</v>
      </c>
      <c r="AP17" s="61"/>
      <c r="AQ17" s="25"/>
      <c r="AR17" s="25"/>
      <c r="AS17" s="62">
        <f t="shared" si="20"/>
        <v>0</v>
      </c>
      <c r="AT17" s="62"/>
      <c r="AU17" s="62">
        <f t="shared" si="21"/>
        <v>0</v>
      </c>
      <c r="AV17" s="62"/>
      <c r="AW17" s="62">
        <f t="shared" si="22"/>
        <v>0</v>
      </c>
      <c r="AX17" s="62"/>
      <c r="AY17" s="25"/>
      <c r="AZ17" s="25"/>
      <c r="BA17" s="62">
        <f t="shared" si="23"/>
        <v>0</v>
      </c>
      <c r="BB17" s="62"/>
      <c r="BC17" s="62">
        <f t="shared" si="24"/>
        <v>0</v>
      </c>
      <c r="BD17" s="62"/>
      <c r="BE17" s="62">
        <f t="shared" si="25"/>
        <v>0</v>
      </c>
      <c r="BF17" s="62"/>
      <c r="BG17" s="26"/>
      <c r="BH17" s="26"/>
      <c r="BI17" s="26">
        <f t="shared" si="26"/>
        <v>0</v>
      </c>
      <c r="BJ17" s="26"/>
      <c r="BK17" s="26">
        <f t="shared" si="27"/>
        <v>0</v>
      </c>
      <c r="BL17" s="26"/>
      <c r="BM17" s="26">
        <f t="shared" si="28"/>
        <v>0</v>
      </c>
      <c r="BN17" s="26"/>
      <c r="BO17" s="26"/>
      <c r="BP17" s="26"/>
      <c r="BQ17" s="26">
        <f t="shared" si="29"/>
        <v>0</v>
      </c>
      <c r="BR17" s="26"/>
      <c r="BS17" s="26">
        <f t="shared" si="30"/>
        <v>0</v>
      </c>
      <c r="BT17" s="26"/>
      <c r="BU17" s="26">
        <f t="shared" si="31"/>
        <v>0</v>
      </c>
      <c r="BV17" s="26"/>
      <c r="BW17" s="26"/>
      <c r="BX17" s="26"/>
      <c r="BY17" s="26">
        <f t="shared" si="32"/>
        <v>0</v>
      </c>
      <c r="BZ17" s="26"/>
      <c r="CA17" s="26">
        <f t="shared" si="33"/>
        <v>0</v>
      </c>
      <c r="CB17" s="26"/>
      <c r="CC17" s="26">
        <f t="shared" si="34"/>
        <v>0</v>
      </c>
      <c r="CD17" s="26"/>
      <c r="CE17" s="26"/>
      <c r="CF17" s="26"/>
      <c r="CG17" s="26">
        <f t="shared" si="35"/>
        <v>0</v>
      </c>
      <c r="CH17" s="26"/>
      <c r="CI17" s="72">
        <f t="shared" si="36"/>
        <v>0</v>
      </c>
      <c r="CJ17" s="26"/>
      <c r="CK17" s="26">
        <f t="shared" si="37"/>
        <v>0</v>
      </c>
      <c r="CL17" s="81"/>
      <c r="CM17" s="26"/>
      <c r="CN17" s="26"/>
      <c r="CO17" s="26">
        <f t="shared" si="38"/>
        <v>0</v>
      </c>
      <c r="CP17" s="26"/>
      <c r="CQ17" s="26">
        <f t="shared" si="39"/>
        <v>0</v>
      </c>
      <c r="CR17" s="26"/>
      <c r="CS17" s="26">
        <f t="shared" si="40"/>
        <v>0</v>
      </c>
      <c r="CT17" s="26"/>
      <c r="CU17" s="26"/>
      <c r="CV17" s="11"/>
      <c r="CW17" s="63">
        <f t="shared" si="41"/>
        <v>0</v>
      </c>
      <c r="CX17" s="11"/>
      <c r="CY17" s="63">
        <f t="shared" si="42"/>
        <v>0</v>
      </c>
      <c r="CZ17" s="11"/>
      <c r="DA17" s="63">
        <f t="shared" si="43"/>
        <v>0</v>
      </c>
      <c r="DB17" s="26"/>
    </row>
    <row r="18" spans="1:106" ht="12.75" customHeight="1" x14ac:dyDescent="0.2">
      <c r="A18" s="50" t="s">
        <v>65</v>
      </c>
      <c r="B18" s="25" t="s">
        <v>25</v>
      </c>
      <c r="C18" s="54">
        <f t="shared" si="1"/>
        <v>0</v>
      </c>
      <c r="D18" s="54">
        <f t="shared" si="2"/>
        <v>0</v>
      </c>
      <c r="E18" s="54">
        <f t="shared" si="3"/>
        <v>0</v>
      </c>
      <c r="F18" s="54">
        <f t="shared" si="4"/>
        <v>0</v>
      </c>
      <c r="G18" s="54">
        <f t="shared" si="5"/>
        <v>0</v>
      </c>
      <c r="H18" s="54">
        <f t="shared" si="6"/>
        <v>0</v>
      </c>
      <c r="I18" s="54">
        <f t="shared" si="7"/>
        <v>0</v>
      </c>
      <c r="J18" s="54">
        <f t="shared" si="7"/>
        <v>0</v>
      </c>
      <c r="K18" s="26"/>
      <c r="L18" s="26"/>
      <c r="M18" s="26">
        <f t="shared" si="8"/>
        <v>0</v>
      </c>
      <c r="N18" s="26"/>
      <c r="O18" s="26">
        <f t="shared" si="9"/>
        <v>0</v>
      </c>
      <c r="P18" s="26"/>
      <c r="Q18" s="26">
        <f t="shared" si="10"/>
        <v>0</v>
      </c>
      <c r="R18" s="26"/>
      <c r="S18" s="26"/>
      <c r="T18" s="26"/>
      <c r="U18" s="26">
        <f t="shared" si="11"/>
        <v>0</v>
      </c>
      <c r="V18" s="26"/>
      <c r="W18" s="26">
        <f t="shared" si="12"/>
        <v>0</v>
      </c>
      <c r="X18" s="26"/>
      <c r="Y18" s="26">
        <f t="shared" si="13"/>
        <v>0</v>
      </c>
      <c r="Z18" s="26"/>
      <c r="AA18" s="26"/>
      <c r="AB18" s="26"/>
      <c r="AC18" s="41">
        <f t="shared" si="14"/>
        <v>0</v>
      </c>
      <c r="AD18" s="41"/>
      <c r="AE18" s="41">
        <f t="shared" si="15"/>
        <v>0</v>
      </c>
      <c r="AF18" s="41"/>
      <c r="AG18" s="41">
        <f t="shared" si="16"/>
        <v>0</v>
      </c>
      <c r="AH18" s="41"/>
      <c r="AI18" s="25"/>
      <c r="AJ18" s="25"/>
      <c r="AK18" s="61">
        <f t="shared" si="17"/>
        <v>0</v>
      </c>
      <c r="AL18" s="61"/>
      <c r="AM18" s="61">
        <f t="shared" si="18"/>
        <v>0</v>
      </c>
      <c r="AN18" s="61"/>
      <c r="AO18" s="61">
        <f t="shared" si="19"/>
        <v>0</v>
      </c>
      <c r="AP18" s="61"/>
      <c r="AQ18" s="25"/>
      <c r="AR18" s="25"/>
      <c r="AS18" s="62">
        <f t="shared" si="20"/>
        <v>0</v>
      </c>
      <c r="AT18" s="62"/>
      <c r="AU18" s="62">
        <f t="shared" si="21"/>
        <v>0</v>
      </c>
      <c r="AV18" s="62"/>
      <c r="AW18" s="62">
        <f t="shared" si="22"/>
        <v>0</v>
      </c>
      <c r="AX18" s="62"/>
      <c r="AY18" s="25"/>
      <c r="AZ18" s="25"/>
      <c r="BA18" s="62">
        <f t="shared" si="23"/>
        <v>0</v>
      </c>
      <c r="BB18" s="62"/>
      <c r="BC18" s="62">
        <f t="shared" si="24"/>
        <v>0</v>
      </c>
      <c r="BD18" s="62"/>
      <c r="BE18" s="62">
        <f t="shared" si="25"/>
        <v>0</v>
      </c>
      <c r="BF18" s="62"/>
      <c r="BG18" s="26"/>
      <c r="BH18" s="26"/>
      <c r="BI18" s="26">
        <f t="shared" si="26"/>
        <v>0</v>
      </c>
      <c r="BJ18" s="26"/>
      <c r="BK18" s="26">
        <f t="shared" si="27"/>
        <v>0</v>
      </c>
      <c r="BL18" s="26"/>
      <c r="BM18" s="26">
        <f t="shared" si="28"/>
        <v>0</v>
      </c>
      <c r="BN18" s="26"/>
      <c r="BO18" s="26"/>
      <c r="BP18" s="26"/>
      <c r="BQ18" s="26">
        <f t="shared" si="29"/>
        <v>0</v>
      </c>
      <c r="BR18" s="26"/>
      <c r="BS18" s="26">
        <f t="shared" si="30"/>
        <v>0</v>
      </c>
      <c r="BT18" s="26"/>
      <c r="BU18" s="26">
        <f t="shared" si="31"/>
        <v>0</v>
      </c>
      <c r="BV18" s="26"/>
      <c r="BW18" s="26"/>
      <c r="BX18" s="26"/>
      <c r="BY18" s="26">
        <f t="shared" si="32"/>
        <v>0</v>
      </c>
      <c r="BZ18" s="26"/>
      <c r="CA18" s="26">
        <f t="shared" si="33"/>
        <v>0</v>
      </c>
      <c r="CB18" s="26"/>
      <c r="CC18" s="26">
        <f t="shared" si="34"/>
        <v>0</v>
      </c>
      <c r="CD18" s="26"/>
      <c r="CE18" s="26"/>
      <c r="CF18" s="26"/>
      <c r="CG18" s="26">
        <f t="shared" si="35"/>
        <v>0</v>
      </c>
      <c r="CH18" s="26"/>
      <c r="CI18" s="72">
        <f t="shared" si="36"/>
        <v>0</v>
      </c>
      <c r="CJ18" s="26"/>
      <c r="CK18" s="26">
        <f t="shared" si="37"/>
        <v>0</v>
      </c>
      <c r="CL18" s="81"/>
      <c r="CM18" s="26"/>
      <c r="CN18" s="26"/>
      <c r="CO18" s="26">
        <f t="shared" si="38"/>
        <v>0</v>
      </c>
      <c r="CP18" s="26"/>
      <c r="CQ18" s="26">
        <f t="shared" si="39"/>
        <v>0</v>
      </c>
      <c r="CR18" s="26"/>
      <c r="CS18" s="26">
        <f t="shared" si="40"/>
        <v>0</v>
      </c>
      <c r="CT18" s="26"/>
      <c r="CU18" s="26"/>
      <c r="CV18" s="11"/>
      <c r="CW18" s="63">
        <f t="shared" si="41"/>
        <v>0</v>
      </c>
      <c r="CX18" s="11"/>
      <c r="CY18" s="63">
        <f t="shared" si="42"/>
        <v>0</v>
      </c>
      <c r="CZ18" s="11"/>
      <c r="DA18" s="63">
        <f t="shared" si="43"/>
        <v>0</v>
      </c>
      <c r="DB18" s="26"/>
    </row>
    <row r="19" spans="1:106" ht="12.75" customHeight="1" x14ac:dyDescent="0.2">
      <c r="A19" s="50" t="s">
        <v>100</v>
      </c>
      <c r="B19" s="25" t="s">
        <v>101</v>
      </c>
      <c r="C19" s="54">
        <f t="shared" si="1"/>
        <v>58609</v>
      </c>
      <c r="D19" s="54">
        <f t="shared" si="2"/>
        <v>0</v>
      </c>
      <c r="E19" s="54">
        <f t="shared" si="3"/>
        <v>58609</v>
      </c>
      <c r="F19" s="54">
        <f t="shared" si="4"/>
        <v>0</v>
      </c>
      <c r="G19" s="54">
        <f t="shared" si="5"/>
        <v>58609</v>
      </c>
      <c r="H19" s="54">
        <f t="shared" si="6"/>
        <v>-49813</v>
      </c>
      <c r="I19" s="54">
        <f t="shared" si="7"/>
        <v>8796</v>
      </c>
      <c r="J19" s="54">
        <f t="shared" si="7"/>
        <v>2322</v>
      </c>
      <c r="K19" s="26"/>
      <c r="L19" s="26"/>
      <c r="M19" s="26">
        <f t="shared" si="8"/>
        <v>0</v>
      </c>
      <c r="N19" s="26"/>
      <c r="O19" s="26">
        <f t="shared" si="9"/>
        <v>0</v>
      </c>
      <c r="P19" s="26"/>
      <c r="Q19" s="26">
        <f t="shared" si="10"/>
        <v>0</v>
      </c>
      <c r="R19" s="26"/>
      <c r="S19" s="26"/>
      <c r="T19" s="26"/>
      <c r="U19" s="26">
        <f t="shared" si="11"/>
        <v>0</v>
      </c>
      <c r="V19" s="26"/>
      <c r="W19" s="26">
        <f t="shared" si="12"/>
        <v>0</v>
      </c>
      <c r="X19" s="26"/>
      <c r="Y19" s="26">
        <f t="shared" si="13"/>
        <v>0</v>
      </c>
      <c r="Z19" s="26"/>
      <c r="AA19" s="26">
        <v>58609</v>
      </c>
      <c r="AB19" s="26"/>
      <c r="AC19" s="41">
        <f t="shared" si="14"/>
        <v>58609</v>
      </c>
      <c r="AD19" s="41"/>
      <c r="AE19" s="41">
        <f t="shared" si="15"/>
        <v>58609</v>
      </c>
      <c r="AF19" s="41">
        <v>-49813</v>
      </c>
      <c r="AG19" s="41">
        <f t="shared" si="16"/>
        <v>8796</v>
      </c>
      <c r="AH19" s="41">
        <v>2322</v>
      </c>
      <c r="AI19" s="25"/>
      <c r="AJ19" s="25"/>
      <c r="AK19" s="61">
        <f t="shared" si="17"/>
        <v>0</v>
      </c>
      <c r="AL19" s="61"/>
      <c r="AM19" s="61">
        <f t="shared" si="18"/>
        <v>0</v>
      </c>
      <c r="AN19" s="61"/>
      <c r="AO19" s="61">
        <f t="shared" si="19"/>
        <v>0</v>
      </c>
      <c r="AP19" s="61"/>
      <c r="AQ19" s="25"/>
      <c r="AR19" s="25"/>
      <c r="AS19" s="62">
        <f t="shared" si="20"/>
        <v>0</v>
      </c>
      <c r="AT19" s="62"/>
      <c r="AU19" s="62">
        <f t="shared" si="21"/>
        <v>0</v>
      </c>
      <c r="AV19" s="62"/>
      <c r="AW19" s="62">
        <f t="shared" si="22"/>
        <v>0</v>
      </c>
      <c r="AX19" s="62"/>
      <c r="AY19" s="25"/>
      <c r="AZ19" s="25"/>
      <c r="BA19" s="62">
        <f t="shared" si="23"/>
        <v>0</v>
      </c>
      <c r="BB19" s="62"/>
      <c r="BC19" s="62">
        <f t="shared" si="24"/>
        <v>0</v>
      </c>
      <c r="BD19" s="62"/>
      <c r="BE19" s="62">
        <f t="shared" si="25"/>
        <v>0</v>
      </c>
      <c r="BF19" s="62"/>
      <c r="BG19" s="26"/>
      <c r="BH19" s="26"/>
      <c r="BI19" s="26">
        <f t="shared" si="26"/>
        <v>0</v>
      </c>
      <c r="BJ19" s="26"/>
      <c r="BK19" s="26">
        <f t="shared" si="27"/>
        <v>0</v>
      </c>
      <c r="BL19" s="26"/>
      <c r="BM19" s="26">
        <f t="shared" si="28"/>
        <v>0</v>
      </c>
      <c r="BN19" s="26"/>
      <c r="BO19" s="26"/>
      <c r="BP19" s="26"/>
      <c r="BQ19" s="26">
        <f t="shared" si="29"/>
        <v>0</v>
      </c>
      <c r="BR19" s="26"/>
      <c r="BS19" s="26">
        <f t="shared" si="30"/>
        <v>0</v>
      </c>
      <c r="BT19" s="26"/>
      <c r="BU19" s="26">
        <f t="shared" si="31"/>
        <v>0</v>
      </c>
      <c r="BV19" s="26"/>
      <c r="BW19" s="26"/>
      <c r="BX19" s="26"/>
      <c r="BY19" s="26">
        <f t="shared" si="32"/>
        <v>0</v>
      </c>
      <c r="BZ19" s="26"/>
      <c r="CA19" s="26">
        <f t="shared" si="33"/>
        <v>0</v>
      </c>
      <c r="CB19" s="26"/>
      <c r="CC19" s="26">
        <f t="shared" si="34"/>
        <v>0</v>
      </c>
      <c r="CD19" s="26"/>
      <c r="CE19" s="26"/>
      <c r="CF19" s="26"/>
      <c r="CG19" s="26">
        <f t="shared" si="35"/>
        <v>0</v>
      </c>
      <c r="CH19" s="26"/>
      <c r="CI19" s="72">
        <f t="shared" si="36"/>
        <v>0</v>
      </c>
      <c r="CJ19" s="26"/>
      <c r="CK19" s="26">
        <f t="shared" si="37"/>
        <v>0</v>
      </c>
      <c r="CL19" s="81"/>
      <c r="CM19" s="26"/>
      <c r="CN19" s="26"/>
      <c r="CO19" s="26">
        <f t="shared" si="38"/>
        <v>0</v>
      </c>
      <c r="CP19" s="26"/>
      <c r="CQ19" s="26">
        <f t="shared" si="39"/>
        <v>0</v>
      </c>
      <c r="CR19" s="26"/>
      <c r="CS19" s="26">
        <f t="shared" si="40"/>
        <v>0</v>
      </c>
      <c r="CT19" s="26"/>
      <c r="CU19" s="26"/>
      <c r="CV19" s="11"/>
      <c r="CW19" s="63">
        <f t="shared" si="41"/>
        <v>0</v>
      </c>
      <c r="CX19" s="11"/>
      <c r="CY19" s="63">
        <f t="shared" si="42"/>
        <v>0</v>
      </c>
      <c r="CZ19" s="11"/>
      <c r="DA19" s="63">
        <f t="shared" si="43"/>
        <v>0</v>
      </c>
      <c r="DB19" s="26"/>
    </row>
    <row r="20" spans="1:106" ht="12.75" customHeight="1" x14ac:dyDescent="0.2">
      <c r="A20" s="50" t="s">
        <v>110</v>
      </c>
      <c r="B20" s="25" t="s">
        <v>111</v>
      </c>
      <c r="C20" s="54">
        <f t="shared" si="1"/>
        <v>7193</v>
      </c>
      <c r="D20" s="54">
        <f t="shared" si="2"/>
        <v>0</v>
      </c>
      <c r="E20" s="54">
        <f t="shared" si="3"/>
        <v>7193</v>
      </c>
      <c r="F20" s="54">
        <f t="shared" si="4"/>
        <v>0</v>
      </c>
      <c r="G20" s="54">
        <f t="shared" si="5"/>
        <v>7193</v>
      </c>
      <c r="H20" s="54">
        <f t="shared" si="6"/>
        <v>0</v>
      </c>
      <c r="I20" s="54">
        <f t="shared" si="7"/>
        <v>7193</v>
      </c>
      <c r="J20" s="54">
        <f t="shared" si="7"/>
        <v>6225</v>
      </c>
      <c r="K20" s="26"/>
      <c r="L20" s="26"/>
      <c r="M20" s="26">
        <f t="shared" si="8"/>
        <v>0</v>
      </c>
      <c r="N20" s="26"/>
      <c r="O20" s="26">
        <f t="shared" si="9"/>
        <v>0</v>
      </c>
      <c r="P20" s="26"/>
      <c r="Q20" s="26">
        <f t="shared" si="10"/>
        <v>0</v>
      </c>
      <c r="R20" s="26"/>
      <c r="S20" s="26"/>
      <c r="T20" s="26"/>
      <c r="U20" s="26">
        <f t="shared" si="11"/>
        <v>0</v>
      </c>
      <c r="V20" s="26"/>
      <c r="W20" s="26">
        <f t="shared" si="12"/>
        <v>0</v>
      </c>
      <c r="X20" s="26"/>
      <c r="Y20" s="26">
        <f t="shared" si="13"/>
        <v>0</v>
      </c>
      <c r="Z20" s="26"/>
      <c r="AA20" s="26">
        <v>7193</v>
      </c>
      <c r="AB20" s="26"/>
      <c r="AC20" s="41">
        <f t="shared" si="14"/>
        <v>7193</v>
      </c>
      <c r="AD20" s="41"/>
      <c r="AE20" s="41">
        <f t="shared" si="15"/>
        <v>7193</v>
      </c>
      <c r="AF20" s="41"/>
      <c r="AG20" s="41">
        <f t="shared" si="16"/>
        <v>7193</v>
      </c>
      <c r="AH20" s="41">
        <v>6225</v>
      </c>
      <c r="AI20" s="25"/>
      <c r="AJ20" s="25"/>
      <c r="AK20" s="61">
        <f t="shared" si="17"/>
        <v>0</v>
      </c>
      <c r="AL20" s="61"/>
      <c r="AM20" s="61">
        <f t="shared" si="18"/>
        <v>0</v>
      </c>
      <c r="AN20" s="61"/>
      <c r="AO20" s="61">
        <f t="shared" si="19"/>
        <v>0</v>
      </c>
      <c r="AP20" s="61"/>
      <c r="AQ20" s="25"/>
      <c r="AR20" s="25"/>
      <c r="AS20" s="62">
        <f t="shared" si="20"/>
        <v>0</v>
      </c>
      <c r="AT20" s="62"/>
      <c r="AU20" s="62">
        <f t="shared" si="21"/>
        <v>0</v>
      </c>
      <c r="AV20" s="62"/>
      <c r="AW20" s="62">
        <f t="shared" si="22"/>
        <v>0</v>
      </c>
      <c r="AX20" s="62"/>
      <c r="AY20" s="25"/>
      <c r="AZ20" s="25"/>
      <c r="BA20" s="62">
        <f t="shared" si="23"/>
        <v>0</v>
      </c>
      <c r="BB20" s="62"/>
      <c r="BC20" s="62">
        <f t="shared" si="24"/>
        <v>0</v>
      </c>
      <c r="BD20" s="62"/>
      <c r="BE20" s="62">
        <f t="shared" si="25"/>
        <v>0</v>
      </c>
      <c r="BF20" s="62"/>
      <c r="BG20" s="26"/>
      <c r="BH20" s="26"/>
      <c r="BI20" s="26">
        <f t="shared" si="26"/>
        <v>0</v>
      </c>
      <c r="BJ20" s="26"/>
      <c r="BK20" s="26">
        <f t="shared" si="27"/>
        <v>0</v>
      </c>
      <c r="BL20" s="26"/>
      <c r="BM20" s="26">
        <f t="shared" si="28"/>
        <v>0</v>
      </c>
      <c r="BN20" s="26"/>
      <c r="BO20" s="26"/>
      <c r="BP20" s="26"/>
      <c r="BQ20" s="26">
        <f t="shared" si="29"/>
        <v>0</v>
      </c>
      <c r="BR20" s="26"/>
      <c r="BS20" s="26">
        <f t="shared" si="30"/>
        <v>0</v>
      </c>
      <c r="BT20" s="26"/>
      <c r="BU20" s="26">
        <f t="shared" si="31"/>
        <v>0</v>
      </c>
      <c r="BV20" s="26"/>
      <c r="BW20" s="26"/>
      <c r="BX20" s="26"/>
      <c r="BY20" s="26">
        <f t="shared" si="32"/>
        <v>0</v>
      </c>
      <c r="BZ20" s="26"/>
      <c r="CA20" s="26">
        <f t="shared" si="33"/>
        <v>0</v>
      </c>
      <c r="CB20" s="26"/>
      <c r="CC20" s="26">
        <f t="shared" si="34"/>
        <v>0</v>
      </c>
      <c r="CD20" s="26"/>
      <c r="CE20" s="26"/>
      <c r="CF20" s="26"/>
      <c r="CG20" s="26">
        <f t="shared" si="35"/>
        <v>0</v>
      </c>
      <c r="CH20" s="26"/>
      <c r="CI20" s="72">
        <f t="shared" si="36"/>
        <v>0</v>
      </c>
      <c r="CJ20" s="26"/>
      <c r="CK20" s="26">
        <f t="shared" si="37"/>
        <v>0</v>
      </c>
      <c r="CL20" s="81"/>
      <c r="CM20" s="26"/>
      <c r="CN20" s="26"/>
      <c r="CO20" s="26">
        <f t="shared" si="38"/>
        <v>0</v>
      </c>
      <c r="CP20" s="26"/>
      <c r="CQ20" s="26">
        <f t="shared" si="39"/>
        <v>0</v>
      </c>
      <c r="CR20" s="26"/>
      <c r="CS20" s="26">
        <f t="shared" si="40"/>
        <v>0</v>
      </c>
      <c r="CT20" s="26"/>
      <c r="CU20" s="26"/>
      <c r="CV20" s="11"/>
      <c r="CW20" s="63">
        <f t="shared" si="41"/>
        <v>0</v>
      </c>
      <c r="CX20" s="11"/>
      <c r="CY20" s="63">
        <f t="shared" si="42"/>
        <v>0</v>
      </c>
      <c r="CZ20" s="11"/>
      <c r="DA20" s="63">
        <f t="shared" si="43"/>
        <v>0</v>
      </c>
      <c r="DB20" s="26"/>
    </row>
    <row r="21" spans="1:106" ht="12.75" customHeight="1" x14ac:dyDescent="0.2">
      <c r="A21" s="50" t="s">
        <v>66</v>
      </c>
      <c r="B21" s="25" t="s">
        <v>26</v>
      </c>
      <c r="C21" s="54">
        <f t="shared" si="1"/>
        <v>78740</v>
      </c>
      <c r="D21" s="54">
        <f t="shared" si="2"/>
        <v>0</v>
      </c>
      <c r="E21" s="54">
        <f t="shared" si="3"/>
        <v>78740</v>
      </c>
      <c r="F21" s="54">
        <f t="shared" si="4"/>
        <v>0</v>
      </c>
      <c r="G21" s="54">
        <f t="shared" si="5"/>
        <v>78740</v>
      </c>
      <c r="H21" s="54">
        <f t="shared" si="6"/>
        <v>-64965</v>
      </c>
      <c r="I21" s="54">
        <f t="shared" si="7"/>
        <v>13775</v>
      </c>
      <c r="J21" s="54">
        <f t="shared" si="7"/>
        <v>14523</v>
      </c>
      <c r="K21" s="26"/>
      <c r="L21" s="26"/>
      <c r="M21" s="26">
        <f t="shared" si="8"/>
        <v>0</v>
      </c>
      <c r="N21" s="26"/>
      <c r="O21" s="26">
        <f t="shared" si="9"/>
        <v>0</v>
      </c>
      <c r="P21" s="26"/>
      <c r="Q21" s="26">
        <f t="shared" si="10"/>
        <v>0</v>
      </c>
      <c r="R21" s="26"/>
      <c r="S21" s="26"/>
      <c r="T21" s="26"/>
      <c r="U21" s="26">
        <f t="shared" si="11"/>
        <v>0</v>
      </c>
      <c r="V21" s="26"/>
      <c r="W21" s="26">
        <f t="shared" si="12"/>
        <v>0</v>
      </c>
      <c r="X21" s="26"/>
      <c r="Y21" s="26">
        <f t="shared" si="13"/>
        <v>0</v>
      </c>
      <c r="Z21" s="26"/>
      <c r="AA21" s="26">
        <v>78740</v>
      </c>
      <c r="AB21" s="26"/>
      <c r="AC21" s="41">
        <f t="shared" si="14"/>
        <v>78740</v>
      </c>
      <c r="AD21" s="41"/>
      <c r="AE21" s="41">
        <f t="shared" si="15"/>
        <v>78740</v>
      </c>
      <c r="AF21" s="41">
        <v>-64965</v>
      </c>
      <c r="AG21" s="41">
        <f t="shared" si="16"/>
        <v>13775</v>
      </c>
      <c r="AH21" s="41">
        <v>14523</v>
      </c>
      <c r="AI21" s="25"/>
      <c r="AJ21" s="25"/>
      <c r="AK21" s="61">
        <f t="shared" si="17"/>
        <v>0</v>
      </c>
      <c r="AL21" s="61"/>
      <c r="AM21" s="61">
        <f t="shared" si="18"/>
        <v>0</v>
      </c>
      <c r="AN21" s="61"/>
      <c r="AO21" s="61">
        <f t="shared" si="19"/>
        <v>0</v>
      </c>
      <c r="AP21" s="61"/>
      <c r="AQ21" s="25"/>
      <c r="AR21" s="25"/>
      <c r="AS21" s="62">
        <f t="shared" si="20"/>
        <v>0</v>
      </c>
      <c r="AT21" s="62"/>
      <c r="AU21" s="62">
        <f t="shared" si="21"/>
        <v>0</v>
      </c>
      <c r="AV21" s="62"/>
      <c r="AW21" s="62">
        <f t="shared" si="22"/>
        <v>0</v>
      </c>
      <c r="AX21" s="62"/>
      <c r="AY21" s="25"/>
      <c r="AZ21" s="25"/>
      <c r="BA21" s="62">
        <f t="shared" si="23"/>
        <v>0</v>
      </c>
      <c r="BB21" s="62"/>
      <c r="BC21" s="62">
        <f t="shared" si="24"/>
        <v>0</v>
      </c>
      <c r="BD21" s="62"/>
      <c r="BE21" s="62">
        <f t="shared" si="25"/>
        <v>0</v>
      </c>
      <c r="BF21" s="62"/>
      <c r="BG21" s="26"/>
      <c r="BH21" s="26"/>
      <c r="BI21" s="26">
        <f t="shared" si="26"/>
        <v>0</v>
      </c>
      <c r="BJ21" s="26"/>
      <c r="BK21" s="26">
        <f t="shared" si="27"/>
        <v>0</v>
      </c>
      <c r="BL21" s="26"/>
      <c r="BM21" s="26">
        <f t="shared" si="28"/>
        <v>0</v>
      </c>
      <c r="BN21" s="26"/>
      <c r="BO21" s="26"/>
      <c r="BP21" s="26"/>
      <c r="BQ21" s="26">
        <f t="shared" si="29"/>
        <v>0</v>
      </c>
      <c r="BR21" s="26"/>
      <c r="BS21" s="26">
        <f t="shared" si="30"/>
        <v>0</v>
      </c>
      <c r="BT21" s="26"/>
      <c r="BU21" s="26">
        <f t="shared" si="31"/>
        <v>0</v>
      </c>
      <c r="BV21" s="26"/>
      <c r="BW21" s="26"/>
      <c r="BX21" s="26"/>
      <c r="BY21" s="26">
        <f t="shared" si="32"/>
        <v>0</v>
      </c>
      <c r="BZ21" s="26"/>
      <c r="CA21" s="26">
        <f t="shared" si="33"/>
        <v>0</v>
      </c>
      <c r="CB21" s="26"/>
      <c r="CC21" s="26">
        <f t="shared" si="34"/>
        <v>0</v>
      </c>
      <c r="CD21" s="26"/>
      <c r="CE21" s="26"/>
      <c r="CF21" s="26"/>
      <c r="CG21" s="26">
        <f t="shared" si="35"/>
        <v>0</v>
      </c>
      <c r="CH21" s="26"/>
      <c r="CI21" s="72">
        <f t="shared" si="36"/>
        <v>0</v>
      </c>
      <c r="CJ21" s="26"/>
      <c r="CK21" s="26">
        <f t="shared" si="37"/>
        <v>0</v>
      </c>
      <c r="CL21" s="81"/>
      <c r="CM21" s="26"/>
      <c r="CN21" s="26"/>
      <c r="CO21" s="26">
        <f t="shared" si="38"/>
        <v>0</v>
      </c>
      <c r="CP21" s="26"/>
      <c r="CQ21" s="26">
        <f t="shared" si="39"/>
        <v>0</v>
      </c>
      <c r="CR21" s="26"/>
      <c r="CS21" s="26">
        <f t="shared" si="40"/>
        <v>0</v>
      </c>
      <c r="CT21" s="26"/>
      <c r="CU21" s="26"/>
      <c r="CV21" s="11"/>
      <c r="CW21" s="63">
        <f t="shared" si="41"/>
        <v>0</v>
      </c>
      <c r="CX21" s="11"/>
      <c r="CY21" s="63">
        <f t="shared" si="42"/>
        <v>0</v>
      </c>
      <c r="CZ21" s="11"/>
      <c r="DA21" s="63">
        <f t="shared" si="43"/>
        <v>0</v>
      </c>
      <c r="DB21" s="26"/>
    </row>
    <row r="22" spans="1:106" ht="12.75" customHeight="1" x14ac:dyDescent="0.2">
      <c r="A22" s="50" t="s">
        <v>67</v>
      </c>
      <c r="B22" s="25" t="s">
        <v>45</v>
      </c>
      <c r="C22" s="54">
        <f t="shared" si="1"/>
        <v>12827</v>
      </c>
      <c r="D22" s="54">
        <f t="shared" si="2"/>
        <v>0</v>
      </c>
      <c r="E22" s="54">
        <f t="shared" si="3"/>
        <v>12827</v>
      </c>
      <c r="F22" s="54">
        <f t="shared" si="4"/>
        <v>0</v>
      </c>
      <c r="G22" s="54">
        <f t="shared" si="5"/>
        <v>12827</v>
      </c>
      <c r="H22" s="54">
        <f t="shared" si="6"/>
        <v>-10100</v>
      </c>
      <c r="I22" s="54">
        <f t="shared" si="7"/>
        <v>2727</v>
      </c>
      <c r="J22" s="54">
        <f t="shared" si="7"/>
        <v>0</v>
      </c>
      <c r="K22" s="26"/>
      <c r="L22" s="26"/>
      <c r="M22" s="26">
        <f t="shared" si="8"/>
        <v>0</v>
      </c>
      <c r="N22" s="26"/>
      <c r="O22" s="26">
        <f t="shared" si="9"/>
        <v>0</v>
      </c>
      <c r="P22" s="26"/>
      <c r="Q22" s="26">
        <f t="shared" si="10"/>
        <v>0</v>
      </c>
      <c r="R22" s="26"/>
      <c r="S22" s="26"/>
      <c r="T22" s="26"/>
      <c r="U22" s="26">
        <f t="shared" si="11"/>
        <v>0</v>
      </c>
      <c r="V22" s="26"/>
      <c r="W22" s="26">
        <f t="shared" si="12"/>
        <v>0</v>
      </c>
      <c r="X22" s="26"/>
      <c r="Y22" s="26">
        <f t="shared" si="13"/>
        <v>0</v>
      </c>
      <c r="Z22" s="26"/>
      <c r="AA22" s="26">
        <v>12827</v>
      </c>
      <c r="AB22" s="26"/>
      <c r="AC22" s="41">
        <f t="shared" si="14"/>
        <v>12827</v>
      </c>
      <c r="AD22" s="41"/>
      <c r="AE22" s="41">
        <f t="shared" si="15"/>
        <v>12827</v>
      </c>
      <c r="AF22" s="41">
        <v>-10100</v>
      </c>
      <c r="AG22" s="41">
        <f t="shared" si="16"/>
        <v>2727</v>
      </c>
      <c r="AH22" s="41"/>
      <c r="AI22" s="25"/>
      <c r="AJ22" s="25"/>
      <c r="AK22" s="61">
        <f t="shared" si="17"/>
        <v>0</v>
      </c>
      <c r="AL22" s="61"/>
      <c r="AM22" s="61">
        <f t="shared" si="18"/>
        <v>0</v>
      </c>
      <c r="AN22" s="61"/>
      <c r="AO22" s="61">
        <f t="shared" si="19"/>
        <v>0</v>
      </c>
      <c r="AP22" s="61"/>
      <c r="AQ22" s="25"/>
      <c r="AR22" s="25"/>
      <c r="AS22" s="62">
        <f t="shared" si="20"/>
        <v>0</v>
      </c>
      <c r="AT22" s="62"/>
      <c r="AU22" s="62">
        <f t="shared" si="21"/>
        <v>0</v>
      </c>
      <c r="AV22" s="62"/>
      <c r="AW22" s="62">
        <f t="shared" si="22"/>
        <v>0</v>
      </c>
      <c r="AX22" s="62"/>
      <c r="AY22" s="25"/>
      <c r="AZ22" s="25"/>
      <c r="BA22" s="62">
        <f t="shared" si="23"/>
        <v>0</v>
      </c>
      <c r="BB22" s="62"/>
      <c r="BC22" s="62">
        <f t="shared" si="24"/>
        <v>0</v>
      </c>
      <c r="BD22" s="62"/>
      <c r="BE22" s="62">
        <f t="shared" si="25"/>
        <v>0</v>
      </c>
      <c r="BF22" s="62"/>
      <c r="BG22" s="26"/>
      <c r="BH22" s="26"/>
      <c r="BI22" s="26">
        <f t="shared" si="26"/>
        <v>0</v>
      </c>
      <c r="BJ22" s="26"/>
      <c r="BK22" s="26">
        <f t="shared" si="27"/>
        <v>0</v>
      </c>
      <c r="BL22" s="26"/>
      <c r="BM22" s="26">
        <f t="shared" si="28"/>
        <v>0</v>
      </c>
      <c r="BN22" s="26"/>
      <c r="BO22" s="26"/>
      <c r="BP22" s="26"/>
      <c r="BQ22" s="26">
        <f t="shared" si="29"/>
        <v>0</v>
      </c>
      <c r="BR22" s="26"/>
      <c r="BS22" s="26">
        <f t="shared" si="30"/>
        <v>0</v>
      </c>
      <c r="BT22" s="26"/>
      <c r="BU22" s="26">
        <f t="shared" si="31"/>
        <v>0</v>
      </c>
      <c r="BV22" s="26"/>
      <c r="BW22" s="26"/>
      <c r="BX22" s="26"/>
      <c r="BY22" s="26">
        <f t="shared" si="32"/>
        <v>0</v>
      </c>
      <c r="BZ22" s="26"/>
      <c r="CA22" s="26">
        <f t="shared" si="33"/>
        <v>0</v>
      </c>
      <c r="CB22" s="26"/>
      <c r="CC22" s="26">
        <f t="shared" si="34"/>
        <v>0</v>
      </c>
      <c r="CD22" s="26"/>
      <c r="CE22" s="26"/>
      <c r="CF22" s="26"/>
      <c r="CG22" s="26">
        <f t="shared" si="35"/>
        <v>0</v>
      </c>
      <c r="CH22" s="26"/>
      <c r="CI22" s="72">
        <f t="shared" si="36"/>
        <v>0</v>
      </c>
      <c r="CJ22" s="26"/>
      <c r="CK22" s="26">
        <f t="shared" si="37"/>
        <v>0</v>
      </c>
      <c r="CL22" s="81"/>
      <c r="CM22" s="26"/>
      <c r="CN22" s="26"/>
      <c r="CO22" s="26">
        <f t="shared" si="38"/>
        <v>0</v>
      </c>
      <c r="CP22" s="26"/>
      <c r="CQ22" s="26">
        <f t="shared" si="39"/>
        <v>0</v>
      </c>
      <c r="CR22" s="26"/>
      <c r="CS22" s="26">
        <f t="shared" si="40"/>
        <v>0</v>
      </c>
      <c r="CT22" s="26"/>
      <c r="CU22" s="26"/>
      <c r="CV22" s="11"/>
      <c r="CW22" s="63">
        <f t="shared" si="41"/>
        <v>0</v>
      </c>
      <c r="CX22" s="11"/>
      <c r="CY22" s="63">
        <f t="shared" si="42"/>
        <v>0</v>
      </c>
      <c r="CZ22" s="11"/>
      <c r="DA22" s="63">
        <f t="shared" si="43"/>
        <v>0</v>
      </c>
      <c r="DB22" s="26"/>
    </row>
    <row r="23" spans="1:106" ht="12.75" customHeight="1" x14ac:dyDescent="0.2">
      <c r="A23" s="50" t="s">
        <v>102</v>
      </c>
      <c r="B23" s="25" t="s">
        <v>103</v>
      </c>
      <c r="C23" s="54">
        <f t="shared" si="1"/>
        <v>14795</v>
      </c>
      <c r="D23" s="54">
        <f t="shared" si="2"/>
        <v>0</v>
      </c>
      <c r="E23" s="54">
        <f t="shared" si="3"/>
        <v>14795</v>
      </c>
      <c r="F23" s="54">
        <f t="shared" si="4"/>
        <v>0</v>
      </c>
      <c r="G23" s="54">
        <f t="shared" si="5"/>
        <v>14795</v>
      </c>
      <c r="H23" s="54">
        <f t="shared" si="6"/>
        <v>-4200</v>
      </c>
      <c r="I23" s="54">
        <f t="shared" si="7"/>
        <v>10595</v>
      </c>
      <c r="J23" s="54">
        <f t="shared" si="7"/>
        <v>2735</v>
      </c>
      <c r="K23" s="26"/>
      <c r="L23" s="26"/>
      <c r="M23" s="26">
        <f t="shared" si="8"/>
        <v>0</v>
      </c>
      <c r="N23" s="26"/>
      <c r="O23" s="26">
        <f t="shared" si="9"/>
        <v>0</v>
      </c>
      <c r="P23" s="26"/>
      <c r="Q23" s="26">
        <f t="shared" si="10"/>
        <v>0</v>
      </c>
      <c r="R23" s="26"/>
      <c r="S23" s="26"/>
      <c r="T23" s="26"/>
      <c r="U23" s="26">
        <f t="shared" si="11"/>
        <v>0</v>
      </c>
      <c r="V23" s="26"/>
      <c r="W23" s="26">
        <f t="shared" si="12"/>
        <v>0</v>
      </c>
      <c r="X23" s="26"/>
      <c r="Y23" s="26">
        <f t="shared" si="13"/>
        <v>0</v>
      </c>
      <c r="Z23" s="26"/>
      <c r="AA23" s="26">
        <v>14795</v>
      </c>
      <c r="AB23" s="26"/>
      <c r="AC23" s="41">
        <f t="shared" si="14"/>
        <v>14795</v>
      </c>
      <c r="AD23" s="41"/>
      <c r="AE23" s="41">
        <f t="shared" si="15"/>
        <v>14795</v>
      </c>
      <c r="AF23" s="41">
        <v>-4200</v>
      </c>
      <c r="AG23" s="41">
        <f t="shared" si="16"/>
        <v>10595</v>
      </c>
      <c r="AH23" s="41">
        <v>2735</v>
      </c>
      <c r="AI23" s="25"/>
      <c r="AJ23" s="25"/>
      <c r="AK23" s="61">
        <f t="shared" si="17"/>
        <v>0</v>
      </c>
      <c r="AL23" s="61"/>
      <c r="AM23" s="61">
        <f t="shared" si="18"/>
        <v>0</v>
      </c>
      <c r="AN23" s="61"/>
      <c r="AO23" s="61">
        <f t="shared" si="19"/>
        <v>0</v>
      </c>
      <c r="AP23" s="61"/>
      <c r="AQ23" s="25"/>
      <c r="AR23" s="25"/>
      <c r="AS23" s="62">
        <f t="shared" si="20"/>
        <v>0</v>
      </c>
      <c r="AT23" s="62"/>
      <c r="AU23" s="62">
        <f t="shared" si="21"/>
        <v>0</v>
      </c>
      <c r="AV23" s="62"/>
      <c r="AW23" s="62">
        <f t="shared" si="22"/>
        <v>0</v>
      </c>
      <c r="AX23" s="62"/>
      <c r="AY23" s="25"/>
      <c r="AZ23" s="25"/>
      <c r="BA23" s="62">
        <f t="shared" si="23"/>
        <v>0</v>
      </c>
      <c r="BB23" s="62"/>
      <c r="BC23" s="62">
        <f t="shared" si="24"/>
        <v>0</v>
      </c>
      <c r="BD23" s="62"/>
      <c r="BE23" s="62">
        <f t="shared" si="25"/>
        <v>0</v>
      </c>
      <c r="BF23" s="62"/>
      <c r="BG23" s="26"/>
      <c r="BH23" s="26"/>
      <c r="BI23" s="26">
        <f t="shared" si="26"/>
        <v>0</v>
      </c>
      <c r="BJ23" s="26"/>
      <c r="BK23" s="26">
        <f t="shared" si="27"/>
        <v>0</v>
      </c>
      <c r="BL23" s="26"/>
      <c r="BM23" s="26">
        <f t="shared" si="28"/>
        <v>0</v>
      </c>
      <c r="BN23" s="26"/>
      <c r="BO23" s="26"/>
      <c r="BP23" s="26"/>
      <c r="BQ23" s="26">
        <f t="shared" si="29"/>
        <v>0</v>
      </c>
      <c r="BR23" s="26"/>
      <c r="BS23" s="26">
        <f t="shared" si="30"/>
        <v>0</v>
      </c>
      <c r="BT23" s="26"/>
      <c r="BU23" s="26">
        <f t="shared" si="31"/>
        <v>0</v>
      </c>
      <c r="BV23" s="26"/>
      <c r="BW23" s="26"/>
      <c r="BX23" s="26"/>
      <c r="BY23" s="26">
        <f t="shared" si="32"/>
        <v>0</v>
      </c>
      <c r="BZ23" s="26"/>
      <c r="CA23" s="26">
        <f t="shared" si="33"/>
        <v>0</v>
      </c>
      <c r="CB23" s="26"/>
      <c r="CC23" s="26">
        <f t="shared" si="34"/>
        <v>0</v>
      </c>
      <c r="CD23" s="26"/>
      <c r="CE23" s="26"/>
      <c r="CF23" s="26"/>
      <c r="CG23" s="26">
        <f t="shared" si="35"/>
        <v>0</v>
      </c>
      <c r="CH23" s="26"/>
      <c r="CI23" s="72">
        <f t="shared" si="36"/>
        <v>0</v>
      </c>
      <c r="CJ23" s="26"/>
      <c r="CK23" s="26">
        <f t="shared" si="37"/>
        <v>0</v>
      </c>
      <c r="CL23" s="81"/>
      <c r="CM23" s="26"/>
      <c r="CN23" s="26"/>
      <c r="CO23" s="26">
        <f t="shared" si="38"/>
        <v>0</v>
      </c>
      <c r="CP23" s="26"/>
      <c r="CQ23" s="26">
        <f t="shared" si="39"/>
        <v>0</v>
      </c>
      <c r="CR23" s="26"/>
      <c r="CS23" s="26">
        <f t="shared" si="40"/>
        <v>0</v>
      </c>
      <c r="CT23" s="26"/>
      <c r="CU23" s="26"/>
      <c r="CV23" s="11"/>
      <c r="CW23" s="63">
        <f t="shared" si="41"/>
        <v>0</v>
      </c>
      <c r="CX23" s="11"/>
      <c r="CY23" s="63">
        <f t="shared" si="42"/>
        <v>0</v>
      </c>
      <c r="CZ23" s="11"/>
      <c r="DA23" s="63">
        <f t="shared" si="43"/>
        <v>0</v>
      </c>
      <c r="DB23" s="26"/>
    </row>
    <row r="24" spans="1:106" ht="12.75" customHeight="1" x14ac:dyDescent="0.2">
      <c r="A24" s="50" t="s">
        <v>68</v>
      </c>
      <c r="B24" s="25" t="s">
        <v>57</v>
      </c>
      <c r="C24" s="54">
        <f t="shared" si="1"/>
        <v>39510</v>
      </c>
      <c r="D24" s="54">
        <f t="shared" si="2"/>
        <v>0</v>
      </c>
      <c r="E24" s="54">
        <f t="shared" si="3"/>
        <v>39510</v>
      </c>
      <c r="F24" s="54">
        <f t="shared" si="4"/>
        <v>0</v>
      </c>
      <c r="G24" s="54">
        <f t="shared" si="5"/>
        <v>39510</v>
      </c>
      <c r="H24" s="54">
        <f t="shared" si="6"/>
        <v>-14853</v>
      </c>
      <c r="I24" s="54">
        <f t="shared" si="7"/>
        <v>24657</v>
      </c>
      <c r="J24" s="54">
        <f t="shared" si="7"/>
        <v>20646</v>
      </c>
      <c r="K24" s="26"/>
      <c r="L24" s="26"/>
      <c r="M24" s="26">
        <f t="shared" si="8"/>
        <v>0</v>
      </c>
      <c r="N24" s="26"/>
      <c r="O24" s="26">
        <f t="shared" si="9"/>
        <v>0</v>
      </c>
      <c r="P24" s="26"/>
      <c r="Q24" s="26">
        <f t="shared" si="10"/>
        <v>0</v>
      </c>
      <c r="R24" s="26"/>
      <c r="S24" s="26"/>
      <c r="T24" s="26"/>
      <c r="U24" s="26">
        <f t="shared" si="11"/>
        <v>0</v>
      </c>
      <c r="V24" s="26"/>
      <c r="W24" s="26">
        <f t="shared" si="12"/>
        <v>0</v>
      </c>
      <c r="X24" s="26"/>
      <c r="Y24" s="26">
        <f t="shared" si="13"/>
        <v>0</v>
      </c>
      <c r="Z24" s="26"/>
      <c r="AA24" s="26">
        <v>39510</v>
      </c>
      <c r="AB24" s="26"/>
      <c r="AC24" s="41">
        <f t="shared" si="14"/>
        <v>39510</v>
      </c>
      <c r="AD24" s="41"/>
      <c r="AE24" s="41">
        <f t="shared" si="15"/>
        <v>39510</v>
      </c>
      <c r="AF24" s="41">
        <v>-14853</v>
      </c>
      <c r="AG24" s="41">
        <f t="shared" si="16"/>
        <v>24657</v>
      </c>
      <c r="AH24" s="41">
        <v>20646</v>
      </c>
      <c r="AI24" s="25"/>
      <c r="AJ24" s="25"/>
      <c r="AK24" s="61">
        <f t="shared" si="17"/>
        <v>0</v>
      </c>
      <c r="AL24" s="61"/>
      <c r="AM24" s="61">
        <f t="shared" si="18"/>
        <v>0</v>
      </c>
      <c r="AN24" s="61"/>
      <c r="AO24" s="61">
        <f t="shared" si="19"/>
        <v>0</v>
      </c>
      <c r="AP24" s="61"/>
      <c r="AQ24" s="25"/>
      <c r="AR24" s="25"/>
      <c r="AS24" s="62">
        <f t="shared" si="20"/>
        <v>0</v>
      </c>
      <c r="AT24" s="62"/>
      <c r="AU24" s="62">
        <f t="shared" si="21"/>
        <v>0</v>
      </c>
      <c r="AV24" s="62"/>
      <c r="AW24" s="62">
        <f t="shared" si="22"/>
        <v>0</v>
      </c>
      <c r="AX24" s="62"/>
      <c r="AY24" s="25"/>
      <c r="AZ24" s="25"/>
      <c r="BA24" s="62">
        <f t="shared" si="23"/>
        <v>0</v>
      </c>
      <c r="BB24" s="62"/>
      <c r="BC24" s="62">
        <f t="shared" si="24"/>
        <v>0</v>
      </c>
      <c r="BD24" s="62"/>
      <c r="BE24" s="62">
        <f t="shared" si="25"/>
        <v>0</v>
      </c>
      <c r="BF24" s="62"/>
      <c r="BG24" s="26"/>
      <c r="BH24" s="26"/>
      <c r="BI24" s="26">
        <f t="shared" si="26"/>
        <v>0</v>
      </c>
      <c r="BJ24" s="26"/>
      <c r="BK24" s="26">
        <f t="shared" si="27"/>
        <v>0</v>
      </c>
      <c r="BL24" s="26"/>
      <c r="BM24" s="26">
        <f t="shared" si="28"/>
        <v>0</v>
      </c>
      <c r="BN24" s="26"/>
      <c r="BO24" s="26"/>
      <c r="BP24" s="26"/>
      <c r="BQ24" s="26">
        <f t="shared" si="29"/>
        <v>0</v>
      </c>
      <c r="BR24" s="26"/>
      <c r="BS24" s="26">
        <f t="shared" si="30"/>
        <v>0</v>
      </c>
      <c r="BT24" s="26"/>
      <c r="BU24" s="26">
        <f t="shared" si="31"/>
        <v>0</v>
      </c>
      <c r="BV24" s="26"/>
      <c r="BW24" s="26"/>
      <c r="BX24" s="26"/>
      <c r="BY24" s="26">
        <f t="shared" si="32"/>
        <v>0</v>
      </c>
      <c r="BZ24" s="26"/>
      <c r="CA24" s="26">
        <f t="shared" si="33"/>
        <v>0</v>
      </c>
      <c r="CB24" s="26"/>
      <c r="CC24" s="26">
        <f t="shared" si="34"/>
        <v>0</v>
      </c>
      <c r="CD24" s="26"/>
      <c r="CE24" s="26"/>
      <c r="CF24" s="26"/>
      <c r="CG24" s="26">
        <f t="shared" si="35"/>
        <v>0</v>
      </c>
      <c r="CH24" s="26"/>
      <c r="CI24" s="72">
        <f t="shared" si="36"/>
        <v>0</v>
      </c>
      <c r="CJ24" s="26"/>
      <c r="CK24" s="26">
        <f t="shared" si="37"/>
        <v>0</v>
      </c>
      <c r="CL24" s="81"/>
      <c r="CM24" s="26"/>
      <c r="CN24" s="26"/>
      <c r="CO24" s="26">
        <f t="shared" si="38"/>
        <v>0</v>
      </c>
      <c r="CP24" s="26"/>
      <c r="CQ24" s="26">
        <f t="shared" si="39"/>
        <v>0</v>
      </c>
      <c r="CR24" s="26"/>
      <c r="CS24" s="26">
        <f t="shared" si="40"/>
        <v>0</v>
      </c>
      <c r="CT24" s="26"/>
      <c r="CU24" s="26"/>
      <c r="CV24" s="11"/>
      <c r="CW24" s="63">
        <f t="shared" si="41"/>
        <v>0</v>
      </c>
      <c r="CX24" s="11"/>
      <c r="CY24" s="63">
        <f t="shared" si="42"/>
        <v>0</v>
      </c>
      <c r="CZ24" s="11"/>
      <c r="DA24" s="63">
        <f t="shared" si="43"/>
        <v>0</v>
      </c>
      <c r="DB24" s="26"/>
    </row>
    <row r="25" spans="1:106" ht="12.75" customHeight="1" x14ac:dyDescent="0.2">
      <c r="A25" s="50" t="s">
        <v>69</v>
      </c>
      <c r="B25" s="25" t="s">
        <v>58</v>
      </c>
      <c r="C25" s="54">
        <f t="shared" si="1"/>
        <v>73418</v>
      </c>
      <c r="D25" s="54">
        <f t="shared" ref="D25:D66" si="44">+L25+T25+AB25+AJ25+AR25+AZ25+BH25+BP25+BX25+CF25+CN25+CV25</f>
        <v>500</v>
      </c>
      <c r="E25" s="54">
        <f t="shared" si="3"/>
        <v>73918</v>
      </c>
      <c r="F25" s="54">
        <f t="shared" ref="F25:F91" si="45">+N25+V25+AD25+AL25+AT25+BB25+BJ25+BR25+BZ25+CH25+CP25+CX25</f>
        <v>0</v>
      </c>
      <c r="G25" s="54">
        <f t="shared" ref="G25:G67" si="46">+O25+W25+AE25+AM25+AU25+BC25+BK25+BS25+CA25+CI25+CQ25+CY25</f>
        <v>73918</v>
      </c>
      <c r="H25" s="54">
        <f t="shared" ref="H25:H67" si="47">+P25+X25+AF25+AN25+AV25+BD25+BL25+BT25+CB25+CJ25+CR25+CZ25</f>
        <v>-41723</v>
      </c>
      <c r="I25" s="54">
        <f t="shared" ref="I25:I67" si="48">+Q25+Y25+AG25+AO25+AW25+BE25+BM25+BU25+CC25+CK25+CS25+DA25</f>
        <v>32195</v>
      </c>
      <c r="J25" s="54">
        <f t="shared" ref="J25:J67" si="49">+R25+Z25+AH25+AP25+AX25+BF25+BN25+BV25+CD25+CL25+CT25+DB25</f>
        <v>20286</v>
      </c>
      <c r="K25" s="26"/>
      <c r="L25" s="26"/>
      <c r="M25" s="26">
        <f t="shared" si="8"/>
        <v>0</v>
      </c>
      <c r="N25" s="26"/>
      <c r="O25" s="26">
        <f t="shared" si="9"/>
        <v>0</v>
      </c>
      <c r="P25" s="26"/>
      <c r="Q25" s="26">
        <f t="shared" si="10"/>
        <v>0</v>
      </c>
      <c r="R25" s="26"/>
      <c r="S25" s="26"/>
      <c r="T25" s="26"/>
      <c r="U25" s="26">
        <f t="shared" si="11"/>
        <v>0</v>
      </c>
      <c r="V25" s="26"/>
      <c r="W25" s="26">
        <f t="shared" si="12"/>
        <v>0</v>
      </c>
      <c r="X25" s="26"/>
      <c r="Y25" s="26">
        <f t="shared" si="13"/>
        <v>0</v>
      </c>
      <c r="Z25" s="26"/>
      <c r="AA25" s="26">
        <v>73418</v>
      </c>
      <c r="AB25" s="26">
        <v>500</v>
      </c>
      <c r="AC25" s="41">
        <f t="shared" si="14"/>
        <v>73918</v>
      </c>
      <c r="AD25" s="41"/>
      <c r="AE25" s="41">
        <f t="shared" si="15"/>
        <v>73918</v>
      </c>
      <c r="AF25" s="41">
        <f>-41723</f>
        <v>-41723</v>
      </c>
      <c r="AG25" s="41">
        <f t="shared" si="16"/>
        <v>32195</v>
      </c>
      <c r="AH25" s="41">
        <v>20286</v>
      </c>
      <c r="AI25" s="25"/>
      <c r="AJ25" s="25"/>
      <c r="AK25" s="61">
        <f t="shared" si="17"/>
        <v>0</v>
      </c>
      <c r="AL25" s="61"/>
      <c r="AM25" s="61">
        <f t="shared" si="18"/>
        <v>0</v>
      </c>
      <c r="AN25" s="61"/>
      <c r="AO25" s="61">
        <f t="shared" si="19"/>
        <v>0</v>
      </c>
      <c r="AP25" s="61"/>
      <c r="AQ25" s="25"/>
      <c r="AR25" s="25"/>
      <c r="AS25" s="62">
        <f t="shared" si="20"/>
        <v>0</v>
      </c>
      <c r="AT25" s="62"/>
      <c r="AU25" s="62">
        <f t="shared" si="21"/>
        <v>0</v>
      </c>
      <c r="AV25" s="62"/>
      <c r="AW25" s="62">
        <f t="shared" si="22"/>
        <v>0</v>
      </c>
      <c r="AX25" s="62"/>
      <c r="AY25" s="25"/>
      <c r="AZ25" s="25"/>
      <c r="BA25" s="62">
        <f t="shared" si="23"/>
        <v>0</v>
      </c>
      <c r="BB25" s="62"/>
      <c r="BC25" s="62">
        <f t="shared" si="24"/>
        <v>0</v>
      </c>
      <c r="BD25" s="62"/>
      <c r="BE25" s="62">
        <f t="shared" si="25"/>
        <v>0</v>
      </c>
      <c r="BF25" s="62"/>
      <c r="BG25" s="26"/>
      <c r="BH25" s="26"/>
      <c r="BI25" s="26">
        <f t="shared" si="26"/>
        <v>0</v>
      </c>
      <c r="BJ25" s="26"/>
      <c r="BK25" s="26">
        <f t="shared" si="27"/>
        <v>0</v>
      </c>
      <c r="BL25" s="26"/>
      <c r="BM25" s="26">
        <f t="shared" si="28"/>
        <v>0</v>
      </c>
      <c r="BN25" s="26"/>
      <c r="BO25" s="26"/>
      <c r="BP25" s="26"/>
      <c r="BQ25" s="26">
        <f t="shared" si="29"/>
        <v>0</v>
      </c>
      <c r="BR25" s="26"/>
      <c r="BS25" s="26">
        <f t="shared" si="30"/>
        <v>0</v>
      </c>
      <c r="BT25" s="26"/>
      <c r="BU25" s="26">
        <f t="shared" si="31"/>
        <v>0</v>
      </c>
      <c r="BV25" s="26"/>
      <c r="BW25" s="26"/>
      <c r="BX25" s="26"/>
      <c r="BY25" s="26">
        <f t="shared" si="32"/>
        <v>0</v>
      </c>
      <c r="BZ25" s="26"/>
      <c r="CA25" s="26">
        <f t="shared" si="33"/>
        <v>0</v>
      </c>
      <c r="CB25" s="26"/>
      <c r="CC25" s="26">
        <f t="shared" si="34"/>
        <v>0</v>
      </c>
      <c r="CD25" s="26"/>
      <c r="CE25" s="26"/>
      <c r="CF25" s="26"/>
      <c r="CG25" s="26">
        <f t="shared" si="35"/>
        <v>0</v>
      </c>
      <c r="CH25" s="26"/>
      <c r="CI25" s="72">
        <f t="shared" si="36"/>
        <v>0</v>
      </c>
      <c r="CJ25" s="26"/>
      <c r="CK25" s="26">
        <f t="shared" si="37"/>
        <v>0</v>
      </c>
      <c r="CL25" s="81"/>
      <c r="CM25" s="26"/>
      <c r="CN25" s="26"/>
      <c r="CO25" s="26">
        <f t="shared" si="38"/>
        <v>0</v>
      </c>
      <c r="CP25" s="26"/>
      <c r="CQ25" s="26">
        <f t="shared" si="39"/>
        <v>0</v>
      </c>
      <c r="CR25" s="26"/>
      <c r="CS25" s="26">
        <f t="shared" si="40"/>
        <v>0</v>
      </c>
      <c r="CT25" s="26"/>
      <c r="CU25" s="26"/>
      <c r="CV25" s="11"/>
      <c r="CW25" s="63">
        <f t="shared" si="41"/>
        <v>0</v>
      </c>
      <c r="CX25" s="11"/>
      <c r="CY25" s="63">
        <f t="shared" si="42"/>
        <v>0</v>
      </c>
      <c r="CZ25" s="11"/>
      <c r="DA25" s="63">
        <f t="shared" si="43"/>
        <v>0</v>
      </c>
      <c r="DB25" s="26"/>
    </row>
    <row r="26" spans="1:106" ht="12.75" customHeight="1" x14ac:dyDescent="0.2">
      <c r="A26" s="50" t="s">
        <v>70</v>
      </c>
      <c r="B26" s="25" t="s">
        <v>40</v>
      </c>
      <c r="C26" s="54">
        <f t="shared" si="1"/>
        <v>7620</v>
      </c>
      <c r="D26" s="54">
        <f t="shared" si="44"/>
        <v>0</v>
      </c>
      <c r="E26" s="54">
        <f t="shared" si="3"/>
        <v>7620</v>
      </c>
      <c r="F26" s="54">
        <f t="shared" si="45"/>
        <v>0</v>
      </c>
      <c r="G26" s="54">
        <f t="shared" si="46"/>
        <v>7620</v>
      </c>
      <c r="H26" s="54">
        <f t="shared" si="47"/>
        <v>-5997</v>
      </c>
      <c r="I26" s="54">
        <f t="shared" si="48"/>
        <v>1623</v>
      </c>
      <c r="J26" s="54">
        <f t="shared" si="49"/>
        <v>4</v>
      </c>
      <c r="K26" s="26"/>
      <c r="L26" s="26"/>
      <c r="M26" s="26">
        <f t="shared" si="8"/>
        <v>0</v>
      </c>
      <c r="N26" s="26"/>
      <c r="O26" s="26">
        <f t="shared" si="9"/>
        <v>0</v>
      </c>
      <c r="P26" s="26"/>
      <c r="Q26" s="26">
        <f t="shared" si="10"/>
        <v>0</v>
      </c>
      <c r="R26" s="26"/>
      <c r="S26" s="26"/>
      <c r="T26" s="26"/>
      <c r="U26" s="26">
        <f t="shared" si="11"/>
        <v>0</v>
      </c>
      <c r="V26" s="26"/>
      <c r="W26" s="26">
        <f t="shared" si="12"/>
        <v>0</v>
      </c>
      <c r="X26" s="26"/>
      <c r="Y26" s="26">
        <f t="shared" si="13"/>
        <v>0</v>
      </c>
      <c r="Z26" s="26"/>
      <c r="AA26" s="26">
        <v>7620</v>
      </c>
      <c r="AB26" s="26"/>
      <c r="AC26" s="41">
        <f t="shared" si="14"/>
        <v>7620</v>
      </c>
      <c r="AD26" s="41"/>
      <c r="AE26" s="41">
        <f t="shared" si="15"/>
        <v>7620</v>
      </c>
      <c r="AF26" s="41">
        <v>-5997</v>
      </c>
      <c r="AG26" s="41">
        <f t="shared" si="16"/>
        <v>1623</v>
      </c>
      <c r="AH26" s="41">
        <v>4</v>
      </c>
      <c r="AI26" s="25"/>
      <c r="AJ26" s="25"/>
      <c r="AK26" s="61">
        <f t="shared" si="17"/>
        <v>0</v>
      </c>
      <c r="AL26" s="61"/>
      <c r="AM26" s="61">
        <f t="shared" si="18"/>
        <v>0</v>
      </c>
      <c r="AN26" s="61"/>
      <c r="AO26" s="61">
        <f t="shared" si="19"/>
        <v>0</v>
      </c>
      <c r="AP26" s="61"/>
      <c r="AQ26" s="25"/>
      <c r="AR26" s="25"/>
      <c r="AS26" s="62">
        <f t="shared" si="20"/>
        <v>0</v>
      </c>
      <c r="AT26" s="62"/>
      <c r="AU26" s="62">
        <f t="shared" si="21"/>
        <v>0</v>
      </c>
      <c r="AV26" s="62"/>
      <c r="AW26" s="62">
        <f t="shared" si="22"/>
        <v>0</v>
      </c>
      <c r="AX26" s="62"/>
      <c r="AY26" s="25"/>
      <c r="AZ26" s="25"/>
      <c r="BA26" s="62">
        <f t="shared" si="23"/>
        <v>0</v>
      </c>
      <c r="BB26" s="62"/>
      <c r="BC26" s="62">
        <f t="shared" si="24"/>
        <v>0</v>
      </c>
      <c r="BD26" s="62"/>
      <c r="BE26" s="62">
        <f t="shared" si="25"/>
        <v>0</v>
      </c>
      <c r="BF26" s="62"/>
      <c r="BG26" s="26"/>
      <c r="BH26" s="26"/>
      <c r="BI26" s="26">
        <f t="shared" si="26"/>
        <v>0</v>
      </c>
      <c r="BJ26" s="26"/>
      <c r="BK26" s="26">
        <f t="shared" si="27"/>
        <v>0</v>
      </c>
      <c r="BL26" s="26"/>
      <c r="BM26" s="26">
        <f t="shared" si="28"/>
        <v>0</v>
      </c>
      <c r="BN26" s="26"/>
      <c r="BO26" s="26"/>
      <c r="BP26" s="26"/>
      <c r="BQ26" s="26">
        <f t="shared" si="29"/>
        <v>0</v>
      </c>
      <c r="BR26" s="26"/>
      <c r="BS26" s="26">
        <f t="shared" si="30"/>
        <v>0</v>
      </c>
      <c r="BT26" s="26"/>
      <c r="BU26" s="26">
        <f t="shared" si="31"/>
        <v>0</v>
      </c>
      <c r="BV26" s="26"/>
      <c r="BW26" s="26"/>
      <c r="BX26" s="26"/>
      <c r="BY26" s="26">
        <f t="shared" si="32"/>
        <v>0</v>
      </c>
      <c r="BZ26" s="26"/>
      <c r="CA26" s="26">
        <f t="shared" si="33"/>
        <v>0</v>
      </c>
      <c r="CB26" s="26"/>
      <c r="CC26" s="26">
        <f t="shared" si="34"/>
        <v>0</v>
      </c>
      <c r="CD26" s="26"/>
      <c r="CE26" s="26"/>
      <c r="CF26" s="26"/>
      <c r="CG26" s="26">
        <f t="shared" si="35"/>
        <v>0</v>
      </c>
      <c r="CH26" s="26"/>
      <c r="CI26" s="72">
        <f t="shared" si="36"/>
        <v>0</v>
      </c>
      <c r="CJ26" s="26"/>
      <c r="CK26" s="26">
        <f t="shared" si="37"/>
        <v>0</v>
      </c>
      <c r="CL26" s="81"/>
      <c r="CM26" s="26"/>
      <c r="CN26" s="26"/>
      <c r="CO26" s="26">
        <f t="shared" si="38"/>
        <v>0</v>
      </c>
      <c r="CP26" s="26"/>
      <c r="CQ26" s="26">
        <f t="shared" si="39"/>
        <v>0</v>
      </c>
      <c r="CR26" s="26"/>
      <c r="CS26" s="26">
        <f t="shared" si="40"/>
        <v>0</v>
      </c>
      <c r="CT26" s="26"/>
      <c r="CU26" s="26"/>
      <c r="CV26" s="11"/>
      <c r="CW26" s="63">
        <f t="shared" si="41"/>
        <v>0</v>
      </c>
      <c r="CX26" s="11"/>
      <c r="CY26" s="63">
        <f t="shared" si="42"/>
        <v>0</v>
      </c>
      <c r="CZ26" s="11"/>
      <c r="DA26" s="63">
        <f t="shared" si="43"/>
        <v>0</v>
      </c>
      <c r="DB26" s="26"/>
    </row>
    <row r="27" spans="1:106" ht="12.75" customHeight="1" x14ac:dyDescent="0.2">
      <c r="A27" s="50" t="s">
        <v>71</v>
      </c>
      <c r="B27" s="25" t="s">
        <v>46</v>
      </c>
      <c r="C27" s="54">
        <f t="shared" si="1"/>
        <v>59158</v>
      </c>
      <c r="D27" s="54">
        <f t="shared" si="44"/>
        <v>3175</v>
      </c>
      <c r="E27" s="54">
        <f t="shared" si="3"/>
        <v>62333</v>
      </c>
      <c r="F27" s="54">
        <f t="shared" si="45"/>
        <v>0</v>
      </c>
      <c r="G27" s="54">
        <f t="shared" si="46"/>
        <v>62333</v>
      </c>
      <c r="H27" s="54">
        <f t="shared" si="47"/>
        <v>-29419</v>
      </c>
      <c r="I27" s="54">
        <f t="shared" si="48"/>
        <v>32914</v>
      </c>
      <c r="J27" s="54">
        <f t="shared" si="49"/>
        <v>24082</v>
      </c>
      <c r="K27" s="26"/>
      <c r="L27" s="26"/>
      <c r="M27" s="26">
        <f t="shared" si="8"/>
        <v>0</v>
      </c>
      <c r="N27" s="26"/>
      <c r="O27" s="26">
        <f t="shared" si="9"/>
        <v>0</v>
      </c>
      <c r="P27" s="26"/>
      <c r="Q27" s="26">
        <f t="shared" si="10"/>
        <v>0</v>
      </c>
      <c r="R27" s="26"/>
      <c r="S27" s="26"/>
      <c r="T27" s="26"/>
      <c r="U27" s="26">
        <f t="shared" si="11"/>
        <v>0</v>
      </c>
      <c r="V27" s="26"/>
      <c r="W27" s="26">
        <f t="shared" si="12"/>
        <v>0</v>
      </c>
      <c r="X27" s="26"/>
      <c r="Y27" s="26">
        <f t="shared" si="13"/>
        <v>0</v>
      </c>
      <c r="Z27" s="26"/>
      <c r="AA27" s="26">
        <v>59158</v>
      </c>
      <c r="AB27" s="26">
        <v>3175</v>
      </c>
      <c r="AC27" s="41">
        <f t="shared" si="14"/>
        <v>62333</v>
      </c>
      <c r="AD27" s="41"/>
      <c r="AE27" s="41">
        <f t="shared" si="15"/>
        <v>62333</v>
      </c>
      <c r="AF27" s="41">
        <f>-29419</f>
        <v>-29419</v>
      </c>
      <c r="AG27" s="41">
        <f t="shared" si="16"/>
        <v>32914</v>
      </c>
      <c r="AH27" s="41">
        <v>24082</v>
      </c>
      <c r="AI27" s="25"/>
      <c r="AJ27" s="25"/>
      <c r="AK27" s="61">
        <f t="shared" si="17"/>
        <v>0</v>
      </c>
      <c r="AL27" s="61"/>
      <c r="AM27" s="61">
        <f t="shared" si="18"/>
        <v>0</v>
      </c>
      <c r="AN27" s="61"/>
      <c r="AO27" s="61">
        <f t="shared" si="19"/>
        <v>0</v>
      </c>
      <c r="AP27" s="61"/>
      <c r="AQ27" s="25"/>
      <c r="AR27" s="25"/>
      <c r="AS27" s="62">
        <f t="shared" si="20"/>
        <v>0</v>
      </c>
      <c r="AT27" s="62"/>
      <c r="AU27" s="62">
        <f t="shared" si="21"/>
        <v>0</v>
      </c>
      <c r="AV27" s="62"/>
      <c r="AW27" s="62">
        <f t="shared" si="22"/>
        <v>0</v>
      </c>
      <c r="AX27" s="62"/>
      <c r="AY27" s="25"/>
      <c r="AZ27" s="25"/>
      <c r="BA27" s="62">
        <f t="shared" si="23"/>
        <v>0</v>
      </c>
      <c r="BB27" s="62"/>
      <c r="BC27" s="62">
        <f t="shared" si="24"/>
        <v>0</v>
      </c>
      <c r="BD27" s="62"/>
      <c r="BE27" s="62">
        <f t="shared" si="25"/>
        <v>0</v>
      </c>
      <c r="BF27" s="62"/>
      <c r="BG27" s="26"/>
      <c r="BH27" s="26"/>
      <c r="BI27" s="26">
        <f t="shared" si="26"/>
        <v>0</v>
      </c>
      <c r="BJ27" s="26"/>
      <c r="BK27" s="26">
        <f t="shared" si="27"/>
        <v>0</v>
      </c>
      <c r="BL27" s="26"/>
      <c r="BM27" s="26">
        <f t="shared" si="28"/>
        <v>0</v>
      </c>
      <c r="BN27" s="26"/>
      <c r="BO27" s="26"/>
      <c r="BP27" s="26"/>
      <c r="BQ27" s="26">
        <f t="shared" si="29"/>
        <v>0</v>
      </c>
      <c r="BR27" s="26"/>
      <c r="BS27" s="26">
        <f t="shared" si="30"/>
        <v>0</v>
      </c>
      <c r="BT27" s="26"/>
      <c r="BU27" s="26">
        <f t="shared" si="31"/>
        <v>0</v>
      </c>
      <c r="BV27" s="26"/>
      <c r="BW27" s="26"/>
      <c r="BX27" s="26"/>
      <c r="BY27" s="26">
        <f t="shared" si="32"/>
        <v>0</v>
      </c>
      <c r="BZ27" s="26"/>
      <c r="CA27" s="26">
        <f t="shared" si="33"/>
        <v>0</v>
      </c>
      <c r="CB27" s="26"/>
      <c r="CC27" s="26">
        <f t="shared" si="34"/>
        <v>0</v>
      </c>
      <c r="CD27" s="26"/>
      <c r="CE27" s="26"/>
      <c r="CF27" s="26"/>
      <c r="CG27" s="26">
        <f t="shared" si="35"/>
        <v>0</v>
      </c>
      <c r="CH27" s="26"/>
      <c r="CI27" s="72">
        <f t="shared" si="36"/>
        <v>0</v>
      </c>
      <c r="CJ27" s="26"/>
      <c r="CK27" s="26">
        <f t="shared" si="37"/>
        <v>0</v>
      </c>
      <c r="CL27" s="81"/>
      <c r="CM27" s="26"/>
      <c r="CN27" s="26"/>
      <c r="CO27" s="26">
        <f t="shared" si="38"/>
        <v>0</v>
      </c>
      <c r="CP27" s="26"/>
      <c r="CQ27" s="26">
        <f t="shared" si="39"/>
        <v>0</v>
      </c>
      <c r="CR27" s="26"/>
      <c r="CS27" s="26">
        <f t="shared" si="40"/>
        <v>0</v>
      </c>
      <c r="CT27" s="26"/>
      <c r="CU27" s="26"/>
      <c r="CV27" s="11"/>
      <c r="CW27" s="63">
        <f t="shared" si="41"/>
        <v>0</v>
      </c>
      <c r="CX27" s="11"/>
      <c r="CY27" s="63">
        <f t="shared" si="42"/>
        <v>0</v>
      </c>
      <c r="CZ27" s="11"/>
      <c r="DA27" s="63">
        <f t="shared" si="43"/>
        <v>0</v>
      </c>
      <c r="DB27" s="26"/>
    </row>
    <row r="28" spans="1:106" ht="12.75" customHeight="1" x14ac:dyDescent="0.2">
      <c r="A28" s="50" t="s">
        <v>72</v>
      </c>
      <c r="B28" s="25" t="s">
        <v>47</v>
      </c>
      <c r="C28" s="54">
        <f t="shared" si="1"/>
        <v>116646</v>
      </c>
      <c r="D28" s="54">
        <f t="shared" si="44"/>
        <v>508</v>
      </c>
      <c r="E28" s="54">
        <f t="shared" si="3"/>
        <v>117154</v>
      </c>
      <c r="F28" s="54">
        <f t="shared" si="45"/>
        <v>0</v>
      </c>
      <c r="G28" s="54">
        <f t="shared" si="46"/>
        <v>117154</v>
      </c>
      <c r="H28" s="54">
        <f t="shared" si="47"/>
        <v>-59892</v>
      </c>
      <c r="I28" s="54">
        <f t="shared" si="48"/>
        <v>57262</v>
      </c>
      <c r="J28" s="54">
        <f t="shared" si="49"/>
        <v>919</v>
      </c>
      <c r="K28" s="26"/>
      <c r="L28" s="26"/>
      <c r="M28" s="26">
        <f t="shared" si="8"/>
        <v>0</v>
      </c>
      <c r="N28" s="26"/>
      <c r="O28" s="26">
        <f t="shared" si="9"/>
        <v>0</v>
      </c>
      <c r="P28" s="26"/>
      <c r="Q28" s="26">
        <f t="shared" si="10"/>
        <v>0</v>
      </c>
      <c r="R28" s="26"/>
      <c r="S28" s="26"/>
      <c r="T28" s="26"/>
      <c r="U28" s="26">
        <f t="shared" si="11"/>
        <v>0</v>
      </c>
      <c r="V28" s="26"/>
      <c r="W28" s="26">
        <f t="shared" si="12"/>
        <v>0</v>
      </c>
      <c r="X28" s="26"/>
      <c r="Y28" s="26">
        <f t="shared" si="13"/>
        <v>0</v>
      </c>
      <c r="Z28" s="26"/>
      <c r="AA28" s="26">
        <v>116646</v>
      </c>
      <c r="AB28" s="26">
        <v>508</v>
      </c>
      <c r="AC28" s="41">
        <f t="shared" si="14"/>
        <v>117154</v>
      </c>
      <c r="AD28" s="41"/>
      <c r="AE28" s="41">
        <f t="shared" si="15"/>
        <v>117154</v>
      </c>
      <c r="AF28" s="41">
        <f>-59892</f>
        <v>-59892</v>
      </c>
      <c r="AG28" s="41">
        <f t="shared" si="16"/>
        <v>57262</v>
      </c>
      <c r="AH28" s="41">
        <v>919</v>
      </c>
      <c r="AI28" s="25"/>
      <c r="AJ28" s="25"/>
      <c r="AK28" s="61">
        <f t="shared" si="17"/>
        <v>0</v>
      </c>
      <c r="AL28" s="61"/>
      <c r="AM28" s="61">
        <f t="shared" si="18"/>
        <v>0</v>
      </c>
      <c r="AN28" s="61"/>
      <c r="AO28" s="61">
        <f t="shared" si="19"/>
        <v>0</v>
      </c>
      <c r="AP28" s="61"/>
      <c r="AQ28" s="25"/>
      <c r="AR28" s="25"/>
      <c r="AS28" s="62">
        <f t="shared" si="20"/>
        <v>0</v>
      </c>
      <c r="AT28" s="62"/>
      <c r="AU28" s="62">
        <f t="shared" si="21"/>
        <v>0</v>
      </c>
      <c r="AV28" s="62"/>
      <c r="AW28" s="62">
        <f t="shared" si="22"/>
        <v>0</v>
      </c>
      <c r="AX28" s="62"/>
      <c r="AY28" s="25"/>
      <c r="AZ28" s="25"/>
      <c r="BA28" s="62">
        <f t="shared" si="23"/>
        <v>0</v>
      </c>
      <c r="BB28" s="62"/>
      <c r="BC28" s="62">
        <f t="shared" si="24"/>
        <v>0</v>
      </c>
      <c r="BD28" s="62"/>
      <c r="BE28" s="62">
        <f t="shared" si="25"/>
        <v>0</v>
      </c>
      <c r="BF28" s="62"/>
      <c r="BG28" s="26"/>
      <c r="BH28" s="26"/>
      <c r="BI28" s="26">
        <f t="shared" si="26"/>
        <v>0</v>
      </c>
      <c r="BJ28" s="26"/>
      <c r="BK28" s="26">
        <f t="shared" si="27"/>
        <v>0</v>
      </c>
      <c r="BL28" s="26"/>
      <c r="BM28" s="26">
        <f t="shared" si="28"/>
        <v>0</v>
      </c>
      <c r="BN28" s="26"/>
      <c r="BO28" s="26"/>
      <c r="BP28" s="26"/>
      <c r="BQ28" s="26">
        <f t="shared" si="29"/>
        <v>0</v>
      </c>
      <c r="BR28" s="26"/>
      <c r="BS28" s="26">
        <f t="shared" si="30"/>
        <v>0</v>
      </c>
      <c r="BT28" s="26"/>
      <c r="BU28" s="26">
        <f t="shared" si="31"/>
        <v>0</v>
      </c>
      <c r="BV28" s="26"/>
      <c r="BW28" s="26"/>
      <c r="BX28" s="26"/>
      <c r="BY28" s="26">
        <f t="shared" si="32"/>
        <v>0</v>
      </c>
      <c r="BZ28" s="26"/>
      <c r="CA28" s="26">
        <f t="shared" si="33"/>
        <v>0</v>
      </c>
      <c r="CB28" s="26"/>
      <c r="CC28" s="26">
        <f t="shared" si="34"/>
        <v>0</v>
      </c>
      <c r="CD28" s="26"/>
      <c r="CE28" s="26"/>
      <c r="CF28" s="26"/>
      <c r="CG28" s="26">
        <f t="shared" si="35"/>
        <v>0</v>
      </c>
      <c r="CH28" s="26"/>
      <c r="CI28" s="72">
        <f t="shared" si="36"/>
        <v>0</v>
      </c>
      <c r="CJ28" s="26"/>
      <c r="CK28" s="26">
        <f t="shared" si="37"/>
        <v>0</v>
      </c>
      <c r="CL28" s="81"/>
      <c r="CM28" s="26"/>
      <c r="CN28" s="26"/>
      <c r="CO28" s="26">
        <f t="shared" si="38"/>
        <v>0</v>
      </c>
      <c r="CP28" s="26"/>
      <c r="CQ28" s="26">
        <f t="shared" si="39"/>
        <v>0</v>
      </c>
      <c r="CR28" s="26"/>
      <c r="CS28" s="26">
        <f t="shared" si="40"/>
        <v>0</v>
      </c>
      <c r="CT28" s="26"/>
      <c r="CU28" s="26"/>
      <c r="CV28" s="11"/>
      <c r="CW28" s="63">
        <f t="shared" si="41"/>
        <v>0</v>
      </c>
      <c r="CX28" s="11"/>
      <c r="CY28" s="63">
        <f t="shared" si="42"/>
        <v>0</v>
      </c>
      <c r="CZ28" s="11"/>
      <c r="DA28" s="63">
        <f t="shared" si="43"/>
        <v>0</v>
      </c>
      <c r="DB28" s="26"/>
    </row>
    <row r="29" spans="1:106" ht="12.75" customHeight="1" x14ac:dyDescent="0.2">
      <c r="A29" s="50" t="s">
        <v>73</v>
      </c>
      <c r="B29" s="25" t="s">
        <v>41</v>
      </c>
      <c r="C29" s="54">
        <f t="shared" si="1"/>
        <v>9590</v>
      </c>
      <c r="D29" s="54">
        <f t="shared" si="44"/>
        <v>0</v>
      </c>
      <c r="E29" s="54">
        <f t="shared" si="3"/>
        <v>9590</v>
      </c>
      <c r="F29" s="54">
        <f t="shared" si="45"/>
        <v>0</v>
      </c>
      <c r="G29" s="54">
        <f t="shared" si="46"/>
        <v>9590</v>
      </c>
      <c r="H29" s="54">
        <f t="shared" si="47"/>
        <v>-3408</v>
      </c>
      <c r="I29" s="54">
        <f t="shared" si="48"/>
        <v>6182</v>
      </c>
      <c r="J29" s="54">
        <f t="shared" si="49"/>
        <v>592</v>
      </c>
      <c r="K29" s="26"/>
      <c r="L29" s="26"/>
      <c r="M29" s="26">
        <f t="shared" si="8"/>
        <v>0</v>
      </c>
      <c r="N29" s="26"/>
      <c r="O29" s="26">
        <f t="shared" si="9"/>
        <v>0</v>
      </c>
      <c r="P29" s="26"/>
      <c r="Q29" s="26">
        <f t="shared" si="10"/>
        <v>0</v>
      </c>
      <c r="R29" s="26"/>
      <c r="S29" s="26"/>
      <c r="T29" s="26">
        <v>63</v>
      </c>
      <c r="U29" s="26">
        <f t="shared" si="11"/>
        <v>63</v>
      </c>
      <c r="V29" s="26"/>
      <c r="W29" s="26">
        <f t="shared" si="12"/>
        <v>63</v>
      </c>
      <c r="X29" s="26"/>
      <c r="Y29" s="26">
        <f t="shared" si="13"/>
        <v>63</v>
      </c>
      <c r="Z29" s="26">
        <v>62</v>
      </c>
      <c r="AA29" s="26">
        <v>9590</v>
      </c>
      <c r="AB29" s="26">
        <v>-63</v>
      </c>
      <c r="AC29" s="41">
        <f t="shared" si="14"/>
        <v>9527</v>
      </c>
      <c r="AD29" s="41"/>
      <c r="AE29" s="41">
        <f t="shared" si="15"/>
        <v>9527</v>
      </c>
      <c r="AF29" s="41">
        <v>-3408</v>
      </c>
      <c r="AG29" s="41">
        <f t="shared" si="16"/>
        <v>6119</v>
      </c>
      <c r="AH29" s="41">
        <v>530</v>
      </c>
      <c r="AI29" s="25"/>
      <c r="AJ29" s="25"/>
      <c r="AK29" s="61">
        <f t="shared" si="17"/>
        <v>0</v>
      </c>
      <c r="AL29" s="61"/>
      <c r="AM29" s="61">
        <f t="shared" si="18"/>
        <v>0</v>
      </c>
      <c r="AN29" s="61"/>
      <c r="AO29" s="61">
        <f t="shared" si="19"/>
        <v>0</v>
      </c>
      <c r="AP29" s="61"/>
      <c r="AQ29" s="25"/>
      <c r="AR29" s="25"/>
      <c r="AS29" s="62">
        <f t="shared" si="20"/>
        <v>0</v>
      </c>
      <c r="AT29" s="62"/>
      <c r="AU29" s="62">
        <f t="shared" si="21"/>
        <v>0</v>
      </c>
      <c r="AV29" s="62"/>
      <c r="AW29" s="62">
        <f t="shared" si="22"/>
        <v>0</v>
      </c>
      <c r="AX29" s="62"/>
      <c r="AY29" s="25"/>
      <c r="AZ29" s="25"/>
      <c r="BA29" s="62">
        <f t="shared" si="23"/>
        <v>0</v>
      </c>
      <c r="BB29" s="62"/>
      <c r="BC29" s="62">
        <f t="shared" si="24"/>
        <v>0</v>
      </c>
      <c r="BD29" s="62"/>
      <c r="BE29" s="62">
        <f t="shared" si="25"/>
        <v>0</v>
      </c>
      <c r="BF29" s="62"/>
      <c r="BG29" s="26"/>
      <c r="BH29" s="26"/>
      <c r="BI29" s="26">
        <f t="shared" si="26"/>
        <v>0</v>
      </c>
      <c r="BJ29" s="26"/>
      <c r="BK29" s="26">
        <f t="shared" si="27"/>
        <v>0</v>
      </c>
      <c r="BL29" s="26"/>
      <c r="BM29" s="26">
        <f t="shared" si="28"/>
        <v>0</v>
      </c>
      <c r="BN29" s="26"/>
      <c r="BO29" s="26"/>
      <c r="BP29" s="26"/>
      <c r="BQ29" s="26">
        <f t="shared" si="29"/>
        <v>0</v>
      </c>
      <c r="BR29" s="26"/>
      <c r="BS29" s="26">
        <f t="shared" si="30"/>
        <v>0</v>
      </c>
      <c r="BT29" s="26"/>
      <c r="BU29" s="26">
        <f t="shared" si="31"/>
        <v>0</v>
      </c>
      <c r="BV29" s="26"/>
      <c r="BW29" s="26"/>
      <c r="BX29" s="26"/>
      <c r="BY29" s="26">
        <f t="shared" si="32"/>
        <v>0</v>
      </c>
      <c r="BZ29" s="26"/>
      <c r="CA29" s="26">
        <f t="shared" si="33"/>
        <v>0</v>
      </c>
      <c r="CB29" s="26"/>
      <c r="CC29" s="26">
        <f t="shared" si="34"/>
        <v>0</v>
      </c>
      <c r="CD29" s="26"/>
      <c r="CE29" s="26"/>
      <c r="CF29" s="26"/>
      <c r="CG29" s="26">
        <f t="shared" si="35"/>
        <v>0</v>
      </c>
      <c r="CH29" s="26"/>
      <c r="CI29" s="72">
        <f t="shared" si="36"/>
        <v>0</v>
      </c>
      <c r="CJ29" s="26"/>
      <c r="CK29" s="26">
        <f t="shared" si="37"/>
        <v>0</v>
      </c>
      <c r="CL29" s="81"/>
      <c r="CM29" s="26"/>
      <c r="CN29" s="26"/>
      <c r="CO29" s="26">
        <f t="shared" si="38"/>
        <v>0</v>
      </c>
      <c r="CP29" s="26"/>
      <c r="CQ29" s="26">
        <f t="shared" si="39"/>
        <v>0</v>
      </c>
      <c r="CR29" s="26"/>
      <c r="CS29" s="26">
        <f t="shared" si="40"/>
        <v>0</v>
      </c>
      <c r="CT29" s="26"/>
      <c r="CU29" s="26"/>
      <c r="CV29" s="11"/>
      <c r="CW29" s="63">
        <f t="shared" si="41"/>
        <v>0</v>
      </c>
      <c r="CX29" s="11"/>
      <c r="CY29" s="63">
        <f t="shared" si="42"/>
        <v>0</v>
      </c>
      <c r="CZ29" s="11"/>
      <c r="DA29" s="63">
        <f t="shared" si="43"/>
        <v>0</v>
      </c>
      <c r="DB29" s="26"/>
    </row>
    <row r="30" spans="1:106" ht="12.75" customHeight="1" x14ac:dyDescent="0.2">
      <c r="A30" s="50" t="s">
        <v>74</v>
      </c>
      <c r="B30" s="25" t="s">
        <v>42</v>
      </c>
      <c r="C30" s="54">
        <f t="shared" si="1"/>
        <v>7046</v>
      </c>
      <c r="D30" s="54">
        <f t="shared" si="44"/>
        <v>2</v>
      </c>
      <c r="E30" s="54">
        <f t="shared" si="3"/>
        <v>7048</v>
      </c>
      <c r="F30" s="54">
        <f t="shared" si="45"/>
        <v>0</v>
      </c>
      <c r="G30" s="54">
        <f t="shared" si="46"/>
        <v>7048</v>
      </c>
      <c r="H30" s="54">
        <f t="shared" si="47"/>
        <v>0</v>
      </c>
      <c r="I30" s="54">
        <f t="shared" si="48"/>
        <v>7048</v>
      </c>
      <c r="J30" s="54">
        <f t="shared" si="49"/>
        <v>1790</v>
      </c>
      <c r="K30" s="26">
        <v>200</v>
      </c>
      <c r="L30" s="26"/>
      <c r="M30" s="26">
        <f t="shared" si="8"/>
        <v>200</v>
      </c>
      <c r="N30" s="26"/>
      <c r="O30" s="26">
        <f t="shared" si="9"/>
        <v>200</v>
      </c>
      <c r="P30" s="26"/>
      <c r="Q30" s="26">
        <f t="shared" si="10"/>
        <v>200</v>
      </c>
      <c r="R30" s="26"/>
      <c r="S30" s="26">
        <v>26</v>
      </c>
      <c r="T30" s="26"/>
      <c r="U30" s="26">
        <f t="shared" si="11"/>
        <v>26</v>
      </c>
      <c r="V30" s="26"/>
      <c r="W30" s="26">
        <f t="shared" si="12"/>
        <v>26</v>
      </c>
      <c r="X30" s="26"/>
      <c r="Y30" s="26">
        <f t="shared" si="13"/>
        <v>26</v>
      </c>
      <c r="Z30" s="26"/>
      <c r="AA30" s="26">
        <v>6820</v>
      </c>
      <c r="AB30" s="26">
        <v>2</v>
      </c>
      <c r="AC30" s="41">
        <f t="shared" si="14"/>
        <v>6822</v>
      </c>
      <c r="AD30" s="41"/>
      <c r="AE30" s="41">
        <f t="shared" si="15"/>
        <v>6822</v>
      </c>
      <c r="AF30" s="41"/>
      <c r="AG30" s="41">
        <f t="shared" si="16"/>
        <v>6822</v>
      </c>
      <c r="AH30" s="41">
        <v>1790</v>
      </c>
      <c r="AI30" s="25"/>
      <c r="AJ30" s="25"/>
      <c r="AK30" s="61">
        <f t="shared" si="17"/>
        <v>0</v>
      </c>
      <c r="AL30" s="61"/>
      <c r="AM30" s="61">
        <f t="shared" si="18"/>
        <v>0</v>
      </c>
      <c r="AN30" s="61"/>
      <c r="AO30" s="61">
        <f t="shared" si="19"/>
        <v>0</v>
      </c>
      <c r="AP30" s="61"/>
      <c r="AQ30" s="25"/>
      <c r="AR30" s="25"/>
      <c r="AS30" s="62">
        <f t="shared" si="20"/>
        <v>0</v>
      </c>
      <c r="AT30" s="62"/>
      <c r="AU30" s="62">
        <f t="shared" si="21"/>
        <v>0</v>
      </c>
      <c r="AV30" s="62"/>
      <c r="AW30" s="62">
        <f t="shared" si="22"/>
        <v>0</v>
      </c>
      <c r="AX30" s="62"/>
      <c r="AY30" s="25"/>
      <c r="AZ30" s="25"/>
      <c r="BA30" s="62">
        <f t="shared" si="23"/>
        <v>0</v>
      </c>
      <c r="BB30" s="62"/>
      <c r="BC30" s="62">
        <f t="shared" si="24"/>
        <v>0</v>
      </c>
      <c r="BD30" s="62"/>
      <c r="BE30" s="62">
        <f t="shared" si="25"/>
        <v>0</v>
      </c>
      <c r="BF30" s="62"/>
      <c r="BG30" s="26"/>
      <c r="BH30" s="26"/>
      <c r="BI30" s="26">
        <f t="shared" si="26"/>
        <v>0</v>
      </c>
      <c r="BJ30" s="26"/>
      <c r="BK30" s="26">
        <f t="shared" si="27"/>
        <v>0</v>
      </c>
      <c r="BL30" s="26"/>
      <c r="BM30" s="26">
        <f t="shared" si="28"/>
        <v>0</v>
      </c>
      <c r="BN30" s="26"/>
      <c r="BO30" s="26"/>
      <c r="BP30" s="26"/>
      <c r="BQ30" s="26">
        <f t="shared" si="29"/>
        <v>0</v>
      </c>
      <c r="BR30" s="26"/>
      <c r="BS30" s="26">
        <f t="shared" si="30"/>
        <v>0</v>
      </c>
      <c r="BT30" s="26"/>
      <c r="BU30" s="26">
        <f t="shared" si="31"/>
        <v>0</v>
      </c>
      <c r="BV30" s="26"/>
      <c r="BW30" s="26"/>
      <c r="BX30" s="26"/>
      <c r="BY30" s="26">
        <f t="shared" si="32"/>
        <v>0</v>
      </c>
      <c r="BZ30" s="26"/>
      <c r="CA30" s="26">
        <f t="shared" si="33"/>
        <v>0</v>
      </c>
      <c r="CB30" s="26"/>
      <c r="CC30" s="26">
        <f t="shared" si="34"/>
        <v>0</v>
      </c>
      <c r="CD30" s="26"/>
      <c r="CE30" s="26"/>
      <c r="CF30" s="26"/>
      <c r="CG30" s="26">
        <f t="shared" si="35"/>
        <v>0</v>
      </c>
      <c r="CH30" s="26"/>
      <c r="CI30" s="72">
        <f t="shared" si="36"/>
        <v>0</v>
      </c>
      <c r="CJ30" s="26"/>
      <c r="CK30" s="26">
        <f t="shared" si="37"/>
        <v>0</v>
      </c>
      <c r="CL30" s="81"/>
      <c r="CM30" s="26"/>
      <c r="CN30" s="26"/>
      <c r="CO30" s="26">
        <f t="shared" si="38"/>
        <v>0</v>
      </c>
      <c r="CP30" s="26"/>
      <c r="CQ30" s="26">
        <f t="shared" si="39"/>
        <v>0</v>
      </c>
      <c r="CR30" s="26"/>
      <c r="CS30" s="26">
        <f t="shared" si="40"/>
        <v>0</v>
      </c>
      <c r="CT30" s="26"/>
      <c r="CU30" s="26"/>
      <c r="CV30" s="11"/>
      <c r="CW30" s="63">
        <f t="shared" si="41"/>
        <v>0</v>
      </c>
      <c r="CX30" s="11"/>
      <c r="CY30" s="63">
        <f t="shared" si="42"/>
        <v>0</v>
      </c>
      <c r="CZ30" s="11"/>
      <c r="DA30" s="63">
        <f t="shared" si="43"/>
        <v>0</v>
      </c>
      <c r="DB30" s="26"/>
    </row>
    <row r="31" spans="1:106" ht="12.75" customHeight="1" x14ac:dyDescent="0.2">
      <c r="A31" s="50" t="s">
        <v>75</v>
      </c>
      <c r="B31" s="25" t="s">
        <v>76</v>
      </c>
      <c r="C31" s="54">
        <f t="shared" si="1"/>
        <v>45212</v>
      </c>
      <c r="D31" s="54">
        <f t="shared" si="44"/>
        <v>0</v>
      </c>
      <c r="E31" s="54">
        <f t="shared" si="3"/>
        <v>45212</v>
      </c>
      <c r="F31" s="54">
        <f t="shared" si="45"/>
        <v>0</v>
      </c>
      <c r="G31" s="54">
        <f t="shared" si="46"/>
        <v>45212</v>
      </c>
      <c r="H31" s="54">
        <f t="shared" si="47"/>
        <v>-29116</v>
      </c>
      <c r="I31" s="54">
        <f t="shared" si="48"/>
        <v>16096</v>
      </c>
      <c r="J31" s="54">
        <f t="shared" si="49"/>
        <v>7556</v>
      </c>
      <c r="K31" s="26"/>
      <c r="L31" s="26"/>
      <c r="M31" s="26">
        <f t="shared" si="8"/>
        <v>0</v>
      </c>
      <c r="N31" s="26"/>
      <c r="O31" s="26">
        <f t="shared" si="9"/>
        <v>0</v>
      </c>
      <c r="P31" s="26"/>
      <c r="Q31" s="26">
        <f t="shared" si="10"/>
        <v>0</v>
      </c>
      <c r="R31" s="26"/>
      <c r="S31" s="26"/>
      <c r="T31" s="26"/>
      <c r="U31" s="26">
        <f t="shared" si="11"/>
        <v>0</v>
      </c>
      <c r="V31" s="26"/>
      <c r="W31" s="26">
        <f t="shared" si="12"/>
        <v>0</v>
      </c>
      <c r="X31" s="26"/>
      <c r="Y31" s="26">
        <f t="shared" si="13"/>
        <v>0</v>
      </c>
      <c r="Z31" s="26"/>
      <c r="AA31" s="26">
        <v>45212</v>
      </c>
      <c r="AB31" s="26"/>
      <c r="AC31" s="41">
        <f t="shared" si="14"/>
        <v>45212</v>
      </c>
      <c r="AD31" s="41"/>
      <c r="AE31" s="41">
        <f t="shared" si="15"/>
        <v>45212</v>
      </c>
      <c r="AF31" s="41">
        <v>-29116</v>
      </c>
      <c r="AG31" s="41">
        <f t="shared" si="16"/>
        <v>16096</v>
      </c>
      <c r="AH31" s="41">
        <v>7556</v>
      </c>
      <c r="AI31" s="25"/>
      <c r="AJ31" s="25"/>
      <c r="AK31" s="61">
        <f t="shared" si="17"/>
        <v>0</v>
      </c>
      <c r="AL31" s="61"/>
      <c r="AM31" s="61">
        <f t="shared" si="18"/>
        <v>0</v>
      </c>
      <c r="AN31" s="61"/>
      <c r="AO31" s="61">
        <f t="shared" si="19"/>
        <v>0</v>
      </c>
      <c r="AP31" s="61"/>
      <c r="AQ31" s="25"/>
      <c r="AR31" s="25"/>
      <c r="AS31" s="62">
        <f t="shared" si="20"/>
        <v>0</v>
      </c>
      <c r="AT31" s="62"/>
      <c r="AU31" s="62">
        <f t="shared" si="21"/>
        <v>0</v>
      </c>
      <c r="AV31" s="62"/>
      <c r="AW31" s="62">
        <f t="shared" si="22"/>
        <v>0</v>
      </c>
      <c r="AX31" s="62"/>
      <c r="AY31" s="25"/>
      <c r="AZ31" s="25"/>
      <c r="BA31" s="62">
        <f t="shared" si="23"/>
        <v>0</v>
      </c>
      <c r="BB31" s="62"/>
      <c r="BC31" s="62">
        <f t="shared" si="24"/>
        <v>0</v>
      </c>
      <c r="BD31" s="62"/>
      <c r="BE31" s="62">
        <f t="shared" si="25"/>
        <v>0</v>
      </c>
      <c r="BF31" s="62"/>
      <c r="BG31" s="26"/>
      <c r="BH31" s="26"/>
      <c r="BI31" s="26">
        <f t="shared" si="26"/>
        <v>0</v>
      </c>
      <c r="BJ31" s="26"/>
      <c r="BK31" s="26">
        <f t="shared" si="27"/>
        <v>0</v>
      </c>
      <c r="BL31" s="26"/>
      <c r="BM31" s="26">
        <f t="shared" si="28"/>
        <v>0</v>
      </c>
      <c r="BN31" s="26"/>
      <c r="BO31" s="26"/>
      <c r="BP31" s="26"/>
      <c r="BQ31" s="26">
        <f t="shared" si="29"/>
        <v>0</v>
      </c>
      <c r="BR31" s="26"/>
      <c r="BS31" s="26">
        <f t="shared" si="30"/>
        <v>0</v>
      </c>
      <c r="BT31" s="26"/>
      <c r="BU31" s="26">
        <f t="shared" si="31"/>
        <v>0</v>
      </c>
      <c r="BV31" s="26"/>
      <c r="BW31" s="26"/>
      <c r="BX31" s="26"/>
      <c r="BY31" s="26">
        <f t="shared" si="32"/>
        <v>0</v>
      </c>
      <c r="BZ31" s="26"/>
      <c r="CA31" s="26">
        <f t="shared" si="33"/>
        <v>0</v>
      </c>
      <c r="CB31" s="26"/>
      <c r="CC31" s="26">
        <f t="shared" si="34"/>
        <v>0</v>
      </c>
      <c r="CD31" s="26"/>
      <c r="CE31" s="26"/>
      <c r="CF31" s="26"/>
      <c r="CG31" s="26">
        <f t="shared" si="35"/>
        <v>0</v>
      </c>
      <c r="CH31" s="26"/>
      <c r="CI31" s="72">
        <f t="shared" si="36"/>
        <v>0</v>
      </c>
      <c r="CJ31" s="26"/>
      <c r="CK31" s="26">
        <f t="shared" si="37"/>
        <v>0</v>
      </c>
      <c r="CL31" s="81"/>
      <c r="CM31" s="26"/>
      <c r="CN31" s="26"/>
      <c r="CO31" s="26">
        <f t="shared" si="38"/>
        <v>0</v>
      </c>
      <c r="CP31" s="26"/>
      <c r="CQ31" s="26">
        <f t="shared" si="39"/>
        <v>0</v>
      </c>
      <c r="CR31" s="26"/>
      <c r="CS31" s="26">
        <f t="shared" si="40"/>
        <v>0</v>
      </c>
      <c r="CT31" s="26"/>
      <c r="CU31" s="26"/>
      <c r="CV31" s="11"/>
      <c r="CW31" s="63">
        <f t="shared" si="41"/>
        <v>0</v>
      </c>
      <c r="CX31" s="11"/>
      <c r="CY31" s="63">
        <f t="shared" si="42"/>
        <v>0</v>
      </c>
      <c r="CZ31" s="11"/>
      <c r="DA31" s="63">
        <f t="shared" si="43"/>
        <v>0</v>
      </c>
      <c r="DB31" s="26"/>
    </row>
    <row r="32" spans="1:106" ht="12.75" customHeight="1" x14ac:dyDescent="0.2">
      <c r="A32" s="50" t="s">
        <v>77</v>
      </c>
      <c r="B32" s="25" t="s">
        <v>27</v>
      </c>
      <c r="C32" s="54">
        <f t="shared" si="1"/>
        <v>9967</v>
      </c>
      <c r="D32" s="54">
        <f t="shared" si="44"/>
        <v>0</v>
      </c>
      <c r="E32" s="54">
        <f t="shared" si="3"/>
        <v>9967</v>
      </c>
      <c r="F32" s="54">
        <f t="shared" si="45"/>
        <v>0</v>
      </c>
      <c r="G32" s="54">
        <f t="shared" si="46"/>
        <v>9967</v>
      </c>
      <c r="H32" s="54">
        <f t="shared" si="47"/>
        <v>-162</v>
      </c>
      <c r="I32" s="54">
        <f t="shared" si="48"/>
        <v>9805</v>
      </c>
      <c r="J32" s="54">
        <f t="shared" si="49"/>
        <v>6812</v>
      </c>
      <c r="K32" s="26"/>
      <c r="L32" s="26"/>
      <c r="M32" s="26">
        <f t="shared" si="8"/>
        <v>0</v>
      </c>
      <c r="N32" s="26"/>
      <c r="O32" s="26">
        <f t="shared" si="9"/>
        <v>0</v>
      </c>
      <c r="P32" s="26"/>
      <c r="Q32" s="26">
        <f t="shared" si="10"/>
        <v>0</v>
      </c>
      <c r="R32" s="26"/>
      <c r="S32" s="26"/>
      <c r="T32" s="26"/>
      <c r="U32" s="26">
        <f t="shared" si="11"/>
        <v>0</v>
      </c>
      <c r="V32" s="26"/>
      <c r="W32" s="26">
        <f t="shared" si="12"/>
        <v>0</v>
      </c>
      <c r="X32" s="26"/>
      <c r="Y32" s="26">
        <f t="shared" si="13"/>
        <v>0</v>
      </c>
      <c r="Z32" s="26"/>
      <c r="AA32" s="26">
        <v>9967</v>
      </c>
      <c r="AB32" s="26"/>
      <c r="AC32" s="41">
        <f t="shared" si="14"/>
        <v>9967</v>
      </c>
      <c r="AD32" s="41"/>
      <c r="AE32" s="41">
        <f t="shared" si="15"/>
        <v>9967</v>
      </c>
      <c r="AF32" s="41">
        <v>-162</v>
      </c>
      <c r="AG32" s="41">
        <f t="shared" si="16"/>
        <v>9805</v>
      </c>
      <c r="AH32" s="41">
        <v>6812</v>
      </c>
      <c r="AI32" s="25"/>
      <c r="AJ32" s="25"/>
      <c r="AK32" s="61">
        <f t="shared" si="17"/>
        <v>0</v>
      </c>
      <c r="AL32" s="61"/>
      <c r="AM32" s="61">
        <f t="shared" si="18"/>
        <v>0</v>
      </c>
      <c r="AN32" s="61"/>
      <c r="AO32" s="61">
        <f t="shared" si="19"/>
        <v>0</v>
      </c>
      <c r="AP32" s="61"/>
      <c r="AQ32" s="25"/>
      <c r="AR32" s="25"/>
      <c r="AS32" s="62">
        <f t="shared" si="20"/>
        <v>0</v>
      </c>
      <c r="AT32" s="62"/>
      <c r="AU32" s="62">
        <f t="shared" si="21"/>
        <v>0</v>
      </c>
      <c r="AV32" s="62"/>
      <c r="AW32" s="62">
        <f t="shared" si="22"/>
        <v>0</v>
      </c>
      <c r="AX32" s="62"/>
      <c r="AY32" s="25"/>
      <c r="AZ32" s="25"/>
      <c r="BA32" s="62">
        <f t="shared" si="23"/>
        <v>0</v>
      </c>
      <c r="BB32" s="62"/>
      <c r="BC32" s="62">
        <f t="shared" si="24"/>
        <v>0</v>
      </c>
      <c r="BD32" s="62"/>
      <c r="BE32" s="62">
        <f t="shared" si="25"/>
        <v>0</v>
      </c>
      <c r="BF32" s="62"/>
      <c r="BG32" s="26"/>
      <c r="BH32" s="26"/>
      <c r="BI32" s="26">
        <f t="shared" si="26"/>
        <v>0</v>
      </c>
      <c r="BJ32" s="26"/>
      <c r="BK32" s="26">
        <f t="shared" si="27"/>
        <v>0</v>
      </c>
      <c r="BL32" s="26"/>
      <c r="BM32" s="26">
        <f t="shared" si="28"/>
        <v>0</v>
      </c>
      <c r="BN32" s="26"/>
      <c r="BO32" s="26"/>
      <c r="BP32" s="26"/>
      <c r="BQ32" s="26">
        <f t="shared" si="29"/>
        <v>0</v>
      </c>
      <c r="BR32" s="26"/>
      <c r="BS32" s="26">
        <f t="shared" si="30"/>
        <v>0</v>
      </c>
      <c r="BT32" s="26"/>
      <c r="BU32" s="26">
        <f t="shared" si="31"/>
        <v>0</v>
      </c>
      <c r="BV32" s="26"/>
      <c r="BW32" s="26"/>
      <c r="BX32" s="26"/>
      <c r="BY32" s="26">
        <f t="shared" si="32"/>
        <v>0</v>
      </c>
      <c r="BZ32" s="26"/>
      <c r="CA32" s="26">
        <f t="shared" si="33"/>
        <v>0</v>
      </c>
      <c r="CB32" s="26"/>
      <c r="CC32" s="26">
        <f t="shared" si="34"/>
        <v>0</v>
      </c>
      <c r="CD32" s="26"/>
      <c r="CE32" s="26"/>
      <c r="CF32" s="26"/>
      <c r="CG32" s="26">
        <f t="shared" si="35"/>
        <v>0</v>
      </c>
      <c r="CH32" s="26"/>
      <c r="CI32" s="72">
        <f t="shared" si="36"/>
        <v>0</v>
      </c>
      <c r="CJ32" s="26"/>
      <c r="CK32" s="26">
        <f t="shared" si="37"/>
        <v>0</v>
      </c>
      <c r="CL32" s="81"/>
      <c r="CM32" s="26"/>
      <c r="CN32" s="26"/>
      <c r="CO32" s="26">
        <f t="shared" si="38"/>
        <v>0</v>
      </c>
      <c r="CP32" s="26"/>
      <c r="CQ32" s="26">
        <f t="shared" si="39"/>
        <v>0</v>
      </c>
      <c r="CR32" s="26"/>
      <c r="CS32" s="26">
        <f t="shared" si="40"/>
        <v>0</v>
      </c>
      <c r="CT32" s="26"/>
      <c r="CU32" s="26"/>
      <c r="CV32" s="11"/>
      <c r="CW32" s="63">
        <f t="shared" si="41"/>
        <v>0</v>
      </c>
      <c r="CX32" s="11"/>
      <c r="CY32" s="63">
        <f t="shared" si="42"/>
        <v>0</v>
      </c>
      <c r="CZ32" s="11"/>
      <c r="DA32" s="63">
        <f t="shared" si="43"/>
        <v>0</v>
      </c>
      <c r="DB32" s="26"/>
    </row>
    <row r="33" spans="1:106" ht="12.75" customHeight="1" x14ac:dyDescent="0.2">
      <c r="A33" s="50" t="s">
        <v>120</v>
      </c>
      <c r="B33" s="25" t="s">
        <v>121</v>
      </c>
      <c r="C33" s="54">
        <f t="shared" si="1"/>
        <v>31294</v>
      </c>
      <c r="D33" s="54">
        <f t="shared" si="44"/>
        <v>0</v>
      </c>
      <c r="E33" s="54">
        <f t="shared" si="3"/>
        <v>31294</v>
      </c>
      <c r="F33" s="54">
        <f t="shared" si="45"/>
        <v>0</v>
      </c>
      <c r="G33" s="54">
        <f t="shared" si="46"/>
        <v>31294</v>
      </c>
      <c r="H33" s="54">
        <f t="shared" si="47"/>
        <v>0</v>
      </c>
      <c r="I33" s="54">
        <f t="shared" si="48"/>
        <v>31294</v>
      </c>
      <c r="J33" s="54">
        <f t="shared" si="49"/>
        <v>230</v>
      </c>
      <c r="K33" s="26">
        <v>20000</v>
      </c>
      <c r="L33" s="26"/>
      <c r="M33" s="26">
        <f t="shared" si="8"/>
        <v>20000</v>
      </c>
      <c r="N33" s="26"/>
      <c r="O33" s="26">
        <f t="shared" si="9"/>
        <v>20000</v>
      </c>
      <c r="P33" s="26"/>
      <c r="Q33" s="26">
        <f t="shared" si="10"/>
        <v>20000</v>
      </c>
      <c r="R33" s="26"/>
      <c r="S33" s="26">
        <v>3100</v>
      </c>
      <c r="T33" s="26"/>
      <c r="U33" s="26">
        <f t="shared" si="11"/>
        <v>3100</v>
      </c>
      <c r="V33" s="26"/>
      <c r="W33" s="26">
        <f t="shared" si="12"/>
        <v>3100</v>
      </c>
      <c r="X33" s="26"/>
      <c r="Y33" s="26">
        <f t="shared" si="13"/>
        <v>3100</v>
      </c>
      <c r="Z33" s="26"/>
      <c r="AA33" s="26">
        <v>8194</v>
      </c>
      <c r="AB33" s="26"/>
      <c r="AC33" s="41">
        <f t="shared" si="14"/>
        <v>8194</v>
      </c>
      <c r="AD33" s="41"/>
      <c r="AE33" s="41">
        <f t="shared" si="15"/>
        <v>8194</v>
      </c>
      <c r="AF33" s="41"/>
      <c r="AG33" s="41">
        <f t="shared" si="16"/>
        <v>8194</v>
      </c>
      <c r="AH33" s="41">
        <v>230</v>
      </c>
      <c r="AI33" s="25"/>
      <c r="AJ33" s="25"/>
      <c r="AK33" s="61">
        <f t="shared" si="17"/>
        <v>0</v>
      </c>
      <c r="AL33" s="61"/>
      <c r="AM33" s="61">
        <f t="shared" si="18"/>
        <v>0</v>
      </c>
      <c r="AN33" s="61"/>
      <c r="AO33" s="61">
        <f t="shared" si="19"/>
        <v>0</v>
      </c>
      <c r="AP33" s="61"/>
      <c r="AQ33" s="25"/>
      <c r="AR33" s="25"/>
      <c r="AS33" s="62">
        <f t="shared" si="20"/>
        <v>0</v>
      </c>
      <c r="AT33" s="62"/>
      <c r="AU33" s="62">
        <f t="shared" si="21"/>
        <v>0</v>
      </c>
      <c r="AV33" s="62"/>
      <c r="AW33" s="62">
        <f t="shared" si="22"/>
        <v>0</v>
      </c>
      <c r="AX33" s="62"/>
      <c r="AY33" s="25"/>
      <c r="AZ33" s="25"/>
      <c r="BA33" s="62">
        <f t="shared" si="23"/>
        <v>0</v>
      </c>
      <c r="BB33" s="62"/>
      <c r="BC33" s="62">
        <f t="shared" si="24"/>
        <v>0</v>
      </c>
      <c r="BD33" s="62"/>
      <c r="BE33" s="62">
        <f t="shared" si="25"/>
        <v>0</v>
      </c>
      <c r="BF33" s="62"/>
      <c r="BG33" s="26"/>
      <c r="BH33" s="26"/>
      <c r="BI33" s="26">
        <f t="shared" si="26"/>
        <v>0</v>
      </c>
      <c r="BJ33" s="26"/>
      <c r="BK33" s="26">
        <f t="shared" si="27"/>
        <v>0</v>
      </c>
      <c r="BL33" s="26"/>
      <c r="BM33" s="26">
        <f t="shared" si="28"/>
        <v>0</v>
      </c>
      <c r="BN33" s="26"/>
      <c r="BO33" s="26"/>
      <c r="BP33" s="26"/>
      <c r="BQ33" s="26">
        <f t="shared" si="29"/>
        <v>0</v>
      </c>
      <c r="BR33" s="26"/>
      <c r="BS33" s="26">
        <f t="shared" si="30"/>
        <v>0</v>
      </c>
      <c r="BT33" s="26"/>
      <c r="BU33" s="26">
        <f t="shared" si="31"/>
        <v>0</v>
      </c>
      <c r="BV33" s="26"/>
      <c r="BW33" s="26"/>
      <c r="BX33" s="26"/>
      <c r="BY33" s="26">
        <f t="shared" si="32"/>
        <v>0</v>
      </c>
      <c r="BZ33" s="26"/>
      <c r="CA33" s="26">
        <f t="shared" si="33"/>
        <v>0</v>
      </c>
      <c r="CB33" s="26"/>
      <c r="CC33" s="26">
        <f t="shared" si="34"/>
        <v>0</v>
      </c>
      <c r="CD33" s="26"/>
      <c r="CE33" s="26"/>
      <c r="CF33" s="26"/>
      <c r="CG33" s="26">
        <f t="shared" si="35"/>
        <v>0</v>
      </c>
      <c r="CH33" s="26"/>
      <c r="CI33" s="72">
        <f t="shared" si="36"/>
        <v>0</v>
      </c>
      <c r="CJ33" s="26"/>
      <c r="CK33" s="26">
        <f t="shared" si="37"/>
        <v>0</v>
      </c>
      <c r="CL33" s="81"/>
      <c r="CM33" s="26"/>
      <c r="CN33" s="26"/>
      <c r="CO33" s="26">
        <f t="shared" si="38"/>
        <v>0</v>
      </c>
      <c r="CP33" s="26"/>
      <c r="CQ33" s="26">
        <f t="shared" si="39"/>
        <v>0</v>
      </c>
      <c r="CR33" s="26"/>
      <c r="CS33" s="26">
        <f t="shared" si="40"/>
        <v>0</v>
      </c>
      <c r="CT33" s="26"/>
      <c r="CU33" s="26"/>
      <c r="CV33" s="11"/>
      <c r="CW33" s="63">
        <f t="shared" si="41"/>
        <v>0</v>
      </c>
      <c r="CX33" s="11"/>
      <c r="CY33" s="63">
        <f t="shared" si="42"/>
        <v>0</v>
      </c>
      <c r="CZ33" s="11"/>
      <c r="DA33" s="63">
        <f t="shared" si="43"/>
        <v>0</v>
      </c>
      <c r="DB33" s="26"/>
    </row>
    <row r="34" spans="1:106" ht="12.75" customHeight="1" x14ac:dyDescent="0.2">
      <c r="A34" s="50" t="s">
        <v>78</v>
      </c>
      <c r="B34" s="25" t="s">
        <v>9</v>
      </c>
      <c r="C34" s="54">
        <f t="shared" si="1"/>
        <v>151758</v>
      </c>
      <c r="D34" s="54">
        <f t="shared" si="44"/>
        <v>0</v>
      </c>
      <c r="E34" s="54">
        <f t="shared" si="3"/>
        <v>151758</v>
      </c>
      <c r="F34" s="54">
        <f t="shared" si="45"/>
        <v>0</v>
      </c>
      <c r="G34" s="54">
        <f t="shared" si="46"/>
        <v>151758</v>
      </c>
      <c r="H34" s="54">
        <f t="shared" si="47"/>
        <v>-55000</v>
      </c>
      <c r="I34" s="54">
        <f t="shared" si="48"/>
        <v>96758</v>
      </c>
      <c r="J34" s="54">
        <f t="shared" si="49"/>
        <v>179110</v>
      </c>
      <c r="K34" s="26"/>
      <c r="L34" s="26"/>
      <c r="M34" s="26">
        <f t="shared" si="8"/>
        <v>0</v>
      </c>
      <c r="N34" s="26"/>
      <c r="O34" s="26">
        <f t="shared" si="9"/>
        <v>0</v>
      </c>
      <c r="P34" s="26"/>
      <c r="Q34" s="26">
        <f t="shared" si="10"/>
        <v>0</v>
      </c>
      <c r="R34" s="26"/>
      <c r="S34" s="26"/>
      <c r="T34" s="26"/>
      <c r="U34" s="26">
        <f t="shared" si="11"/>
        <v>0</v>
      </c>
      <c r="V34" s="26"/>
      <c r="W34" s="26">
        <f t="shared" si="12"/>
        <v>0</v>
      </c>
      <c r="X34" s="26"/>
      <c r="Y34" s="26">
        <f t="shared" si="13"/>
        <v>0</v>
      </c>
      <c r="Z34" s="26"/>
      <c r="AA34" s="26">
        <v>151758</v>
      </c>
      <c r="AB34" s="26"/>
      <c r="AC34" s="41">
        <f t="shared" si="14"/>
        <v>151758</v>
      </c>
      <c r="AD34" s="41"/>
      <c r="AE34" s="41">
        <f t="shared" si="15"/>
        <v>151758</v>
      </c>
      <c r="AF34" s="41">
        <v>-55000</v>
      </c>
      <c r="AG34" s="41">
        <f t="shared" si="16"/>
        <v>96758</v>
      </c>
      <c r="AH34" s="41">
        <v>179110</v>
      </c>
      <c r="AI34" s="25"/>
      <c r="AJ34" s="25"/>
      <c r="AK34" s="61">
        <f t="shared" si="17"/>
        <v>0</v>
      </c>
      <c r="AL34" s="61"/>
      <c r="AM34" s="61">
        <f t="shared" si="18"/>
        <v>0</v>
      </c>
      <c r="AN34" s="61"/>
      <c r="AO34" s="61">
        <f t="shared" si="19"/>
        <v>0</v>
      </c>
      <c r="AP34" s="61"/>
      <c r="AQ34" s="25"/>
      <c r="AR34" s="25"/>
      <c r="AS34" s="62">
        <f t="shared" si="20"/>
        <v>0</v>
      </c>
      <c r="AT34" s="62"/>
      <c r="AU34" s="62">
        <f t="shared" si="21"/>
        <v>0</v>
      </c>
      <c r="AV34" s="62"/>
      <c r="AW34" s="62">
        <f t="shared" si="22"/>
        <v>0</v>
      </c>
      <c r="AX34" s="62"/>
      <c r="AY34" s="25"/>
      <c r="AZ34" s="25"/>
      <c r="BA34" s="62">
        <f t="shared" si="23"/>
        <v>0</v>
      </c>
      <c r="BB34" s="62"/>
      <c r="BC34" s="62">
        <f t="shared" si="24"/>
        <v>0</v>
      </c>
      <c r="BD34" s="62"/>
      <c r="BE34" s="62">
        <f t="shared" si="25"/>
        <v>0</v>
      </c>
      <c r="BF34" s="62"/>
      <c r="BG34" s="26"/>
      <c r="BH34" s="26"/>
      <c r="BI34" s="26">
        <f t="shared" si="26"/>
        <v>0</v>
      </c>
      <c r="BJ34" s="26"/>
      <c r="BK34" s="26">
        <f t="shared" si="27"/>
        <v>0</v>
      </c>
      <c r="BL34" s="26"/>
      <c r="BM34" s="26">
        <f t="shared" si="28"/>
        <v>0</v>
      </c>
      <c r="BN34" s="26"/>
      <c r="BO34" s="26"/>
      <c r="BP34" s="26"/>
      <c r="BQ34" s="26">
        <f t="shared" si="29"/>
        <v>0</v>
      </c>
      <c r="BR34" s="26"/>
      <c r="BS34" s="26">
        <f t="shared" si="30"/>
        <v>0</v>
      </c>
      <c r="BT34" s="26"/>
      <c r="BU34" s="26">
        <f t="shared" si="31"/>
        <v>0</v>
      </c>
      <c r="BV34" s="26"/>
      <c r="BW34" s="26"/>
      <c r="BX34" s="26"/>
      <c r="BY34" s="26">
        <f t="shared" si="32"/>
        <v>0</v>
      </c>
      <c r="BZ34" s="26"/>
      <c r="CA34" s="26">
        <f t="shared" si="33"/>
        <v>0</v>
      </c>
      <c r="CB34" s="26"/>
      <c r="CC34" s="26">
        <f t="shared" si="34"/>
        <v>0</v>
      </c>
      <c r="CD34" s="26"/>
      <c r="CE34" s="26"/>
      <c r="CF34" s="26"/>
      <c r="CG34" s="26">
        <f t="shared" si="35"/>
        <v>0</v>
      </c>
      <c r="CH34" s="26"/>
      <c r="CI34" s="72">
        <f t="shared" si="36"/>
        <v>0</v>
      </c>
      <c r="CJ34" s="26"/>
      <c r="CK34" s="26">
        <f t="shared" si="37"/>
        <v>0</v>
      </c>
      <c r="CL34" s="81"/>
      <c r="CM34" s="26"/>
      <c r="CN34" s="26"/>
      <c r="CO34" s="26">
        <f t="shared" si="38"/>
        <v>0</v>
      </c>
      <c r="CP34" s="26"/>
      <c r="CQ34" s="26">
        <f t="shared" si="39"/>
        <v>0</v>
      </c>
      <c r="CR34" s="26"/>
      <c r="CS34" s="26">
        <f t="shared" si="40"/>
        <v>0</v>
      </c>
      <c r="CT34" s="26"/>
      <c r="CU34" s="26"/>
      <c r="CV34" s="11"/>
      <c r="CW34" s="63">
        <f t="shared" si="41"/>
        <v>0</v>
      </c>
      <c r="CX34" s="11"/>
      <c r="CY34" s="63">
        <f t="shared" si="42"/>
        <v>0</v>
      </c>
      <c r="CZ34" s="11"/>
      <c r="DA34" s="63">
        <f t="shared" si="43"/>
        <v>0</v>
      </c>
      <c r="DB34" s="26"/>
    </row>
    <row r="35" spans="1:106" ht="12.75" customHeight="1" x14ac:dyDescent="0.2">
      <c r="A35" s="50" t="s">
        <v>79</v>
      </c>
      <c r="B35" s="25" t="s">
        <v>7</v>
      </c>
      <c r="C35" s="54">
        <f t="shared" si="1"/>
        <v>75508</v>
      </c>
      <c r="D35" s="54">
        <f t="shared" si="44"/>
        <v>0</v>
      </c>
      <c r="E35" s="54">
        <f t="shared" si="3"/>
        <v>75508</v>
      </c>
      <c r="F35" s="54">
        <f t="shared" si="45"/>
        <v>0</v>
      </c>
      <c r="G35" s="54">
        <f t="shared" si="46"/>
        <v>75508</v>
      </c>
      <c r="H35" s="54">
        <f t="shared" si="47"/>
        <v>-41845</v>
      </c>
      <c r="I35" s="54">
        <f t="shared" si="48"/>
        <v>33663</v>
      </c>
      <c r="J35" s="54">
        <f t="shared" si="49"/>
        <v>10077</v>
      </c>
      <c r="K35" s="26"/>
      <c r="L35" s="26"/>
      <c r="M35" s="26">
        <f t="shared" si="8"/>
        <v>0</v>
      </c>
      <c r="N35" s="26"/>
      <c r="O35" s="26">
        <f t="shared" si="9"/>
        <v>0</v>
      </c>
      <c r="P35" s="26"/>
      <c r="Q35" s="26">
        <f t="shared" si="10"/>
        <v>0</v>
      </c>
      <c r="R35" s="26"/>
      <c r="S35" s="26"/>
      <c r="T35" s="26"/>
      <c r="U35" s="26">
        <f t="shared" si="11"/>
        <v>0</v>
      </c>
      <c r="V35" s="26"/>
      <c r="W35" s="26">
        <f t="shared" si="12"/>
        <v>0</v>
      </c>
      <c r="X35" s="26"/>
      <c r="Y35" s="26">
        <f t="shared" si="13"/>
        <v>0</v>
      </c>
      <c r="Z35" s="26"/>
      <c r="AA35" s="26">
        <v>75508</v>
      </c>
      <c r="AB35" s="26"/>
      <c r="AC35" s="41">
        <f t="shared" si="14"/>
        <v>75508</v>
      </c>
      <c r="AD35" s="41"/>
      <c r="AE35" s="41">
        <f t="shared" si="15"/>
        <v>75508</v>
      </c>
      <c r="AF35" s="41">
        <f>2540-44385</f>
        <v>-41845</v>
      </c>
      <c r="AG35" s="41">
        <f t="shared" si="16"/>
        <v>33663</v>
      </c>
      <c r="AH35" s="41">
        <v>10077</v>
      </c>
      <c r="AI35" s="25"/>
      <c r="AJ35" s="25"/>
      <c r="AK35" s="61">
        <f t="shared" si="17"/>
        <v>0</v>
      </c>
      <c r="AL35" s="61"/>
      <c r="AM35" s="61">
        <f t="shared" si="18"/>
        <v>0</v>
      </c>
      <c r="AN35" s="61"/>
      <c r="AO35" s="61">
        <f t="shared" si="19"/>
        <v>0</v>
      </c>
      <c r="AP35" s="61"/>
      <c r="AQ35" s="25"/>
      <c r="AR35" s="25"/>
      <c r="AS35" s="62">
        <f t="shared" si="20"/>
        <v>0</v>
      </c>
      <c r="AT35" s="62"/>
      <c r="AU35" s="62">
        <f t="shared" si="21"/>
        <v>0</v>
      </c>
      <c r="AV35" s="62"/>
      <c r="AW35" s="62">
        <f t="shared" si="22"/>
        <v>0</v>
      </c>
      <c r="AX35" s="62"/>
      <c r="AY35" s="25"/>
      <c r="AZ35" s="25"/>
      <c r="BA35" s="62">
        <f t="shared" si="23"/>
        <v>0</v>
      </c>
      <c r="BB35" s="62"/>
      <c r="BC35" s="62">
        <f t="shared" si="24"/>
        <v>0</v>
      </c>
      <c r="BD35" s="62"/>
      <c r="BE35" s="62">
        <f t="shared" si="25"/>
        <v>0</v>
      </c>
      <c r="BF35" s="62"/>
      <c r="BG35" s="26"/>
      <c r="BH35" s="26"/>
      <c r="BI35" s="26">
        <f t="shared" si="26"/>
        <v>0</v>
      </c>
      <c r="BJ35" s="26"/>
      <c r="BK35" s="26">
        <f t="shared" si="27"/>
        <v>0</v>
      </c>
      <c r="BL35" s="26"/>
      <c r="BM35" s="26">
        <f t="shared" si="28"/>
        <v>0</v>
      </c>
      <c r="BN35" s="26"/>
      <c r="BO35" s="26"/>
      <c r="BP35" s="26"/>
      <c r="BQ35" s="26">
        <f t="shared" si="29"/>
        <v>0</v>
      </c>
      <c r="BR35" s="26"/>
      <c r="BS35" s="26">
        <f t="shared" si="30"/>
        <v>0</v>
      </c>
      <c r="BT35" s="26"/>
      <c r="BU35" s="26">
        <f t="shared" si="31"/>
        <v>0</v>
      </c>
      <c r="BV35" s="26"/>
      <c r="BW35" s="26"/>
      <c r="BX35" s="26"/>
      <c r="BY35" s="26">
        <f t="shared" si="32"/>
        <v>0</v>
      </c>
      <c r="BZ35" s="26"/>
      <c r="CA35" s="26">
        <f t="shared" si="33"/>
        <v>0</v>
      </c>
      <c r="CB35" s="26"/>
      <c r="CC35" s="26">
        <f t="shared" si="34"/>
        <v>0</v>
      </c>
      <c r="CD35" s="26"/>
      <c r="CE35" s="26"/>
      <c r="CF35" s="26"/>
      <c r="CG35" s="26">
        <f t="shared" si="35"/>
        <v>0</v>
      </c>
      <c r="CH35" s="26"/>
      <c r="CI35" s="72">
        <f t="shared" si="36"/>
        <v>0</v>
      </c>
      <c r="CJ35" s="26"/>
      <c r="CK35" s="26">
        <f t="shared" si="37"/>
        <v>0</v>
      </c>
      <c r="CL35" s="81"/>
      <c r="CM35" s="26"/>
      <c r="CN35" s="26"/>
      <c r="CO35" s="26">
        <f t="shared" si="38"/>
        <v>0</v>
      </c>
      <c r="CP35" s="26"/>
      <c r="CQ35" s="26">
        <f t="shared" si="39"/>
        <v>0</v>
      </c>
      <c r="CR35" s="26"/>
      <c r="CS35" s="26">
        <f t="shared" si="40"/>
        <v>0</v>
      </c>
      <c r="CT35" s="26"/>
      <c r="CU35" s="26"/>
      <c r="CV35" s="11"/>
      <c r="CW35" s="63">
        <f t="shared" si="41"/>
        <v>0</v>
      </c>
      <c r="CX35" s="11"/>
      <c r="CY35" s="63">
        <f t="shared" si="42"/>
        <v>0</v>
      </c>
      <c r="CZ35" s="11"/>
      <c r="DA35" s="63">
        <f t="shared" si="43"/>
        <v>0</v>
      </c>
      <c r="DB35" s="26"/>
    </row>
    <row r="36" spans="1:106" ht="12.75" customHeight="1" x14ac:dyDescent="0.2">
      <c r="A36" s="50" t="s">
        <v>80</v>
      </c>
      <c r="B36" s="26" t="s">
        <v>28</v>
      </c>
      <c r="C36" s="54">
        <f t="shared" si="1"/>
        <v>202634</v>
      </c>
      <c r="D36" s="54">
        <f t="shared" si="44"/>
        <v>-9776</v>
      </c>
      <c r="E36" s="54">
        <f t="shared" si="3"/>
        <v>192858</v>
      </c>
      <c r="F36" s="54">
        <f t="shared" si="45"/>
        <v>3614</v>
      </c>
      <c r="G36" s="54">
        <f t="shared" si="46"/>
        <v>196472</v>
      </c>
      <c r="H36" s="54">
        <f t="shared" si="47"/>
        <v>-101670</v>
      </c>
      <c r="I36" s="54">
        <f t="shared" si="48"/>
        <v>94802</v>
      </c>
      <c r="J36" s="54">
        <f t="shared" si="49"/>
        <v>84402</v>
      </c>
      <c r="K36" s="26">
        <v>13800</v>
      </c>
      <c r="L36" s="26">
        <v>-9000</v>
      </c>
      <c r="M36" s="26">
        <f t="shared" si="8"/>
        <v>4800</v>
      </c>
      <c r="N36" s="26">
        <v>3559</v>
      </c>
      <c r="O36" s="26">
        <f t="shared" si="9"/>
        <v>8359</v>
      </c>
      <c r="P36" s="26"/>
      <c r="Q36" s="26">
        <f t="shared" si="10"/>
        <v>8359</v>
      </c>
      <c r="R36" s="26">
        <v>7081</v>
      </c>
      <c r="S36" s="26">
        <v>1794</v>
      </c>
      <c r="T36" s="26">
        <v>-1170</v>
      </c>
      <c r="U36" s="26">
        <f t="shared" si="11"/>
        <v>624</v>
      </c>
      <c r="V36" s="26">
        <v>463</v>
      </c>
      <c r="W36" s="26">
        <f t="shared" si="12"/>
        <v>1087</v>
      </c>
      <c r="X36" s="26"/>
      <c r="Y36" s="26">
        <f t="shared" si="13"/>
        <v>1087</v>
      </c>
      <c r="Z36" s="26">
        <v>905</v>
      </c>
      <c r="AA36" s="26">
        <v>187040</v>
      </c>
      <c r="AB36" s="26">
        <v>394</v>
      </c>
      <c r="AC36" s="41">
        <f t="shared" si="14"/>
        <v>187434</v>
      </c>
      <c r="AD36" s="41">
        <f>-408</f>
        <v>-408</v>
      </c>
      <c r="AE36" s="41">
        <f t="shared" si="15"/>
        <v>187026</v>
      </c>
      <c r="AF36" s="41">
        <f>-101670</f>
        <v>-101670</v>
      </c>
      <c r="AG36" s="41">
        <f t="shared" si="16"/>
        <v>85356</v>
      </c>
      <c r="AH36" s="41">
        <v>76416</v>
      </c>
      <c r="AI36" s="25"/>
      <c r="AJ36" s="25"/>
      <c r="AK36" s="61">
        <f t="shared" si="17"/>
        <v>0</v>
      </c>
      <c r="AL36" s="61"/>
      <c r="AM36" s="61">
        <f t="shared" si="18"/>
        <v>0</v>
      </c>
      <c r="AN36" s="61"/>
      <c r="AO36" s="61">
        <f t="shared" si="19"/>
        <v>0</v>
      </c>
      <c r="AP36" s="61"/>
      <c r="AQ36" s="25"/>
      <c r="AR36" s="25"/>
      <c r="AS36" s="62">
        <f t="shared" si="20"/>
        <v>0</v>
      </c>
      <c r="AT36" s="62"/>
      <c r="AU36" s="62">
        <f t="shared" si="21"/>
        <v>0</v>
      </c>
      <c r="AV36" s="62"/>
      <c r="AW36" s="62">
        <f t="shared" si="22"/>
        <v>0</v>
      </c>
      <c r="AX36" s="62"/>
      <c r="AY36" s="25"/>
      <c r="AZ36" s="25"/>
      <c r="BA36" s="62">
        <f t="shared" si="23"/>
        <v>0</v>
      </c>
      <c r="BB36" s="62"/>
      <c r="BC36" s="62">
        <f t="shared" si="24"/>
        <v>0</v>
      </c>
      <c r="BD36" s="62"/>
      <c r="BE36" s="62">
        <f t="shared" si="25"/>
        <v>0</v>
      </c>
      <c r="BF36" s="62"/>
      <c r="BG36" s="26"/>
      <c r="BH36" s="26"/>
      <c r="BI36" s="26">
        <f t="shared" si="26"/>
        <v>0</v>
      </c>
      <c r="BJ36" s="26"/>
      <c r="BK36" s="26">
        <f t="shared" si="27"/>
        <v>0</v>
      </c>
      <c r="BL36" s="26"/>
      <c r="BM36" s="26">
        <f t="shared" si="28"/>
        <v>0</v>
      </c>
      <c r="BN36" s="26"/>
      <c r="BO36" s="26"/>
      <c r="BP36" s="26"/>
      <c r="BQ36" s="26">
        <f t="shared" si="29"/>
        <v>0</v>
      </c>
      <c r="BR36" s="26"/>
      <c r="BS36" s="26">
        <f t="shared" si="30"/>
        <v>0</v>
      </c>
      <c r="BT36" s="26"/>
      <c r="BU36" s="26">
        <f t="shared" si="31"/>
        <v>0</v>
      </c>
      <c r="BV36" s="26"/>
      <c r="BW36" s="26"/>
      <c r="BX36" s="26"/>
      <c r="BY36" s="26">
        <f t="shared" si="32"/>
        <v>0</v>
      </c>
      <c r="BZ36" s="26"/>
      <c r="CA36" s="26">
        <f t="shared" si="33"/>
        <v>0</v>
      </c>
      <c r="CB36" s="26"/>
      <c r="CC36" s="26">
        <f t="shared" si="34"/>
        <v>0</v>
      </c>
      <c r="CD36" s="26"/>
      <c r="CE36" s="26"/>
      <c r="CF36" s="26"/>
      <c r="CG36" s="26">
        <f t="shared" si="35"/>
        <v>0</v>
      </c>
      <c r="CH36" s="26"/>
      <c r="CI36" s="72">
        <f t="shared" si="36"/>
        <v>0</v>
      </c>
      <c r="CJ36" s="26"/>
      <c r="CK36" s="26">
        <f t="shared" si="37"/>
        <v>0</v>
      </c>
      <c r="CL36" s="81"/>
      <c r="CM36" s="26"/>
      <c r="CN36" s="26"/>
      <c r="CO36" s="26">
        <f t="shared" si="38"/>
        <v>0</v>
      </c>
      <c r="CP36" s="26"/>
      <c r="CQ36" s="26">
        <f t="shared" si="39"/>
        <v>0</v>
      </c>
      <c r="CR36" s="26"/>
      <c r="CS36" s="26">
        <f t="shared" si="40"/>
        <v>0</v>
      </c>
      <c r="CT36" s="26"/>
      <c r="CU36" s="26"/>
      <c r="CV36" s="11"/>
      <c r="CW36" s="63">
        <f t="shared" si="41"/>
        <v>0</v>
      </c>
      <c r="CX36" s="11"/>
      <c r="CY36" s="63">
        <f t="shared" si="42"/>
        <v>0</v>
      </c>
      <c r="CZ36" s="11"/>
      <c r="DA36" s="63">
        <f t="shared" si="43"/>
        <v>0</v>
      </c>
      <c r="DB36" s="26"/>
    </row>
    <row r="37" spans="1:106" ht="12.75" customHeight="1" x14ac:dyDescent="0.2">
      <c r="A37" s="50" t="s">
        <v>118</v>
      </c>
      <c r="B37" s="26" t="s">
        <v>119</v>
      </c>
      <c r="C37" s="54">
        <f t="shared" si="1"/>
        <v>2120</v>
      </c>
      <c r="D37" s="54">
        <f t="shared" si="44"/>
        <v>0</v>
      </c>
      <c r="E37" s="54">
        <f t="shared" si="3"/>
        <v>2120</v>
      </c>
      <c r="F37" s="54">
        <f t="shared" si="45"/>
        <v>0</v>
      </c>
      <c r="G37" s="54">
        <f t="shared" si="46"/>
        <v>2120</v>
      </c>
      <c r="H37" s="54">
        <f t="shared" si="47"/>
        <v>0</v>
      </c>
      <c r="I37" s="54">
        <f t="shared" si="48"/>
        <v>2120</v>
      </c>
      <c r="J37" s="54">
        <f t="shared" si="49"/>
        <v>443</v>
      </c>
      <c r="K37" s="26"/>
      <c r="L37" s="26"/>
      <c r="M37" s="26">
        <f t="shared" si="8"/>
        <v>0</v>
      </c>
      <c r="N37" s="26"/>
      <c r="O37" s="26">
        <f t="shared" si="9"/>
        <v>0</v>
      </c>
      <c r="P37" s="26"/>
      <c r="Q37" s="26">
        <f t="shared" si="10"/>
        <v>0</v>
      </c>
      <c r="R37" s="26"/>
      <c r="S37" s="26"/>
      <c r="T37" s="26"/>
      <c r="U37" s="26">
        <f t="shared" si="11"/>
        <v>0</v>
      </c>
      <c r="V37" s="26"/>
      <c r="W37" s="26">
        <f t="shared" si="12"/>
        <v>0</v>
      </c>
      <c r="X37" s="26"/>
      <c r="Y37" s="26">
        <f t="shared" si="13"/>
        <v>0</v>
      </c>
      <c r="Z37" s="26"/>
      <c r="AA37" s="26">
        <v>2120</v>
      </c>
      <c r="AB37" s="26"/>
      <c r="AC37" s="41">
        <f t="shared" si="14"/>
        <v>2120</v>
      </c>
      <c r="AD37" s="41"/>
      <c r="AE37" s="41">
        <f t="shared" si="15"/>
        <v>2120</v>
      </c>
      <c r="AF37" s="41"/>
      <c r="AG37" s="41">
        <f t="shared" si="16"/>
        <v>2120</v>
      </c>
      <c r="AH37" s="41">
        <v>443</v>
      </c>
      <c r="AI37" s="25"/>
      <c r="AJ37" s="25"/>
      <c r="AK37" s="61">
        <f t="shared" si="17"/>
        <v>0</v>
      </c>
      <c r="AL37" s="61"/>
      <c r="AM37" s="61">
        <f t="shared" si="18"/>
        <v>0</v>
      </c>
      <c r="AN37" s="61"/>
      <c r="AO37" s="61">
        <f t="shared" si="19"/>
        <v>0</v>
      </c>
      <c r="AP37" s="61"/>
      <c r="AQ37" s="25"/>
      <c r="AR37" s="25"/>
      <c r="AS37" s="62">
        <f t="shared" si="20"/>
        <v>0</v>
      </c>
      <c r="AT37" s="62"/>
      <c r="AU37" s="62">
        <f t="shared" si="21"/>
        <v>0</v>
      </c>
      <c r="AV37" s="62"/>
      <c r="AW37" s="62">
        <f t="shared" si="22"/>
        <v>0</v>
      </c>
      <c r="AX37" s="62"/>
      <c r="AY37" s="25"/>
      <c r="AZ37" s="25"/>
      <c r="BA37" s="62">
        <f t="shared" si="23"/>
        <v>0</v>
      </c>
      <c r="BB37" s="62"/>
      <c r="BC37" s="62">
        <f t="shared" si="24"/>
        <v>0</v>
      </c>
      <c r="BD37" s="62"/>
      <c r="BE37" s="62">
        <f t="shared" si="25"/>
        <v>0</v>
      </c>
      <c r="BF37" s="62"/>
      <c r="BG37" s="26"/>
      <c r="BH37" s="26"/>
      <c r="BI37" s="26">
        <f t="shared" si="26"/>
        <v>0</v>
      </c>
      <c r="BJ37" s="26"/>
      <c r="BK37" s="26">
        <f t="shared" si="27"/>
        <v>0</v>
      </c>
      <c r="BL37" s="26"/>
      <c r="BM37" s="26">
        <f t="shared" si="28"/>
        <v>0</v>
      </c>
      <c r="BN37" s="26"/>
      <c r="BO37" s="26"/>
      <c r="BP37" s="26"/>
      <c r="BQ37" s="26">
        <f t="shared" si="29"/>
        <v>0</v>
      </c>
      <c r="BR37" s="26"/>
      <c r="BS37" s="26">
        <f t="shared" si="30"/>
        <v>0</v>
      </c>
      <c r="BT37" s="26"/>
      <c r="BU37" s="26">
        <f t="shared" si="31"/>
        <v>0</v>
      </c>
      <c r="BV37" s="26"/>
      <c r="BW37" s="26"/>
      <c r="BX37" s="26"/>
      <c r="BY37" s="26">
        <f t="shared" si="32"/>
        <v>0</v>
      </c>
      <c r="BZ37" s="26"/>
      <c r="CA37" s="26">
        <f t="shared" si="33"/>
        <v>0</v>
      </c>
      <c r="CB37" s="26"/>
      <c r="CC37" s="26">
        <f t="shared" si="34"/>
        <v>0</v>
      </c>
      <c r="CD37" s="26"/>
      <c r="CE37" s="26"/>
      <c r="CF37" s="26"/>
      <c r="CG37" s="26">
        <f t="shared" si="35"/>
        <v>0</v>
      </c>
      <c r="CH37" s="26"/>
      <c r="CI37" s="72">
        <f t="shared" si="36"/>
        <v>0</v>
      </c>
      <c r="CJ37" s="26"/>
      <c r="CK37" s="26">
        <f t="shared" si="37"/>
        <v>0</v>
      </c>
      <c r="CL37" s="81"/>
      <c r="CM37" s="26"/>
      <c r="CN37" s="26"/>
      <c r="CO37" s="26">
        <f t="shared" si="38"/>
        <v>0</v>
      </c>
      <c r="CP37" s="26"/>
      <c r="CQ37" s="26">
        <f t="shared" si="39"/>
        <v>0</v>
      </c>
      <c r="CR37" s="26"/>
      <c r="CS37" s="26">
        <f t="shared" si="40"/>
        <v>0</v>
      </c>
      <c r="CT37" s="26"/>
      <c r="CU37" s="26"/>
      <c r="CV37" s="11"/>
      <c r="CW37" s="63">
        <f t="shared" si="41"/>
        <v>0</v>
      </c>
      <c r="CX37" s="11"/>
      <c r="CY37" s="63">
        <f t="shared" si="42"/>
        <v>0</v>
      </c>
      <c r="CZ37" s="11"/>
      <c r="DA37" s="63">
        <f t="shared" si="43"/>
        <v>0</v>
      </c>
      <c r="DB37" s="26"/>
    </row>
    <row r="38" spans="1:106" ht="12.75" customHeight="1" x14ac:dyDescent="0.2">
      <c r="A38" s="50" t="s">
        <v>114</v>
      </c>
      <c r="B38" s="26" t="s">
        <v>115</v>
      </c>
      <c r="C38" s="54">
        <f t="shared" si="1"/>
        <v>0</v>
      </c>
      <c r="D38" s="54">
        <f t="shared" si="44"/>
        <v>0</v>
      </c>
      <c r="E38" s="54">
        <f t="shared" si="3"/>
        <v>0</v>
      </c>
      <c r="F38" s="54">
        <f t="shared" si="45"/>
        <v>0</v>
      </c>
      <c r="G38" s="54">
        <f t="shared" si="46"/>
        <v>0</v>
      </c>
      <c r="H38" s="54">
        <f t="shared" si="47"/>
        <v>0</v>
      </c>
      <c r="I38" s="54">
        <f t="shared" si="48"/>
        <v>0</v>
      </c>
      <c r="J38" s="54">
        <f t="shared" si="49"/>
        <v>354</v>
      </c>
      <c r="K38" s="26"/>
      <c r="L38" s="26"/>
      <c r="M38" s="26">
        <f t="shared" si="8"/>
        <v>0</v>
      </c>
      <c r="N38" s="26"/>
      <c r="O38" s="26">
        <f t="shared" si="9"/>
        <v>0</v>
      </c>
      <c r="P38" s="26"/>
      <c r="Q38" s="26">
        <f t="shared" si="10"/>
        <v>0</v>
      </c>
      <c r="R38" s="26"/>
      <c r="S38" s="26"/>
      <c r="T38" s="26"/>
      <c r="U38" s="26">
        <f t="shared" si="11"/>
        <v>0</v>
      </c>
      <c r="V38" s="26"/>
      <c r="W38" s="26">
        <f t="shared" si="12"/>
        <v>0</v>
      </c>
      <c r="X38" s="26"/>
      <c r="Y38" s="26">
        <f t="shared" si="13"/>
        <v>0</v>
      </c>
      <c r="Z38" s="26"/>
      <c r="AA38" s="26"/>
      <c r="AB38" s="26"/>
      <c r="AC38" s="41">
        <f t="shared" si="14"/>
        <v>0</v>
      </c>
      <c r="AD38" s="41"/>
      <c r="AE38" s="41">
        <f t="shared" si="15"/>
        <v>0</v>
      </c>
      <c r="AF38" s="41"/>
      <c r="AG38" s="41">
        <f t="shared" si="16"/>
        <v>0</v>
      </c>
      <c r="AH38" s="41">
        <v>354</v>
      </c>
      <c r="AI38" s="25"/>
      <c r="AJ38" s="25"/>
      <c r="AK38" s="61">
        <f t="shared" si="17"/>
        <v>0</v>
      </c>
      <c r="AL38" s="61"/>
      <c r="AM38" s="61">
        <f t="shared" si="18"/>
        <v>0</v>
      </c>
      <c r="AN38" s="61"/>
      <c r="AO38" s="61">
        <f t="shared" si="19"/>
        <v>0</v>
      </c>
      <c r="AP38" s="61"/>
      <c r="AQ38" s="25"/>
      <c r="AR38" s="25"/>
      <c r="AS38" s="62">
        <f t="shared" si="20"/>
        <v>0</v>
      </c>
      <c r="AT38" s="62"/>
      <c r="AU38" s="62">
        <f t="shared" si="21"/>
        <v>0</v>
      </c>
      <c r="AV38" s="62"/>
      <c r="AW38" s="62">
        <f t="shared" si="22"/>
        <v>0</v>
      </c>
      <c r="AX38" s="62"/>
      <c r="AY38" s="25"/>
      <c r="AZ38" s="25"/>
      <c r="BA38" s="62">
        <f t="shared" si="23"/>
        <v>0</v>
      </c>
      <c r="BB38" s="62"/>
      <c r="BC38" s="62">
        <f t="shared" si="24"/>
        <v>0</v>
      </c>
      <c r="BD38" s="62"/>
      <c r="BE38" s="62">
        <f t="shared" si="25"/>
        <v>0</v>
      </c>
      <c r="BF38" s="62"/>
      <c r="BG38" s="26"/>
      <c r="BH38" s="26"/>
      <c r="BI38" s="26">
        <f t="shared" si="26"/>
        <v>0</v>
      </c>
      <c r="BJ38" s="26"/>
      <c r="BK38" s="26">
        <f t="shared" si="27"/>
        <v>0</v>
      </c>
      <c r="BL38" s="26"/>
      <c r="BM38" s="26">
        <f t="shared" si="28"/>
        <v>0</v>
      </c>
      <c r="BN38" s="26"/>
      <c r="BO38" s="26"/>
      <c r="BP38" s="26"/>
      <c r="BQ38" s="26">
        <f t="shared" si="29"/>
        <v>0</v>
      </c>
      <c r="BR38" s="26"/>
      <c r="BS38" s="26">
        <f t="shared" si="30"/>
        <v>0</v>
      </c>
      <c r="BT38" s="26"/>
      <c r="BU38" s="26">
        <f t="shared" si="31"/>
        <v>0</v>
      </c>
      <c r="BV38" s="26"/>
      <c r="BW38" s="26"/>
      <c r="BX38" s="26"/>
      <c r="BY38" s="26">
        <f t="shared" si="32"/>
        <v>0</v>
      </c>
      <c r="BZ38" s="26"/>
      <c r="CA38" s="26">
        <f t="shared" si="33"/>
        <v>0</v>
      </c>
      <c r="CB38" s="26"/>
      <c r="CC38" s="26">
        <f t="shared" si="34"/>
        <v>0</v>
      </c>
      <c r="CD38" s="26"/>
      <c r="CE38" s="26"/>
      <c r="CF38" s="26"/>
      <c r="CG38" s="26">
        <f t="shared" si="35"/>
        <v>0</v>
      </c>
      <c r="CH38" s="26"/>
      <c r="CI38" s="72">
        <f t="shared" si="36"/>
        <v>0</v>
      </c>
      <c r="CJ38" s="26"/>
      <c r="CK38" s="26">
        <f t="shared" si="37"/>
        <v>0</v>
      </c>
      <c r="CL38" s="81"/>
      <c r="CM38" s="26"/>
      <c r="CN38" s="26"/>
      <c r="CO38" s="26">
        <f t="shared" si="38"/>
        <v>0</v>
      </c>
      <c r="CP38" s="26"/>
      <c r="CQ38" s="26">
        <f t="shared" si="39"/>
        <v>0</v>
      </c>
      <c r="CR38" s="26"/>
      <c r="CS38" s="26">
        <f t="shared" si="40"/>
        <v>0</v>
      </c>
      <c r="CT38" s="26"/>
      <c r="CU38" s="26"/>
      <c r="CV38" s="11"/>
      <c r="CW38" s="63">
        <f t="shared" si="41"/>
        <v>0</v>
      </c>
      <c r="CX38" s="11"/>
      <c r="CY38" s="63">
        <f t="shared" si="42"/>
        <v>0</v>
      </c>
      <c r="CZ38" s="11"/>
      <c r="DA38" s="63">
        <f t="shared" si="43"/>
        <v>0</v>
      </c>
      <c r="DB38" s="26"/>
    </row>
    <row r="39" spans="1:106" ht="12.75" customHeight="1" x14ac:dyDescent="0.2">
      <c r="A39" s="50" t="s">
        <v>81</v>
      </c>
      <c r="B39" s="26" t="s">
        <v>82</v>
      </c>
      <c r="C39" s="54">
        <f t="shared" si="1"/>
        <v>0</v>
      </c>
      <c r="D39" s="54">
        <f t="shared" si="44"/>
        <v>0</v>
      </c>
      <c r="E39" s="54">
        <f t="shared" si="3"/>
        <v>0</v>
      </c>
      <c r="F39" s="54">
        <f t="shared" si="45"/>
        <v>0</v>
      </c>
      <c r="G39" s="54">
        <f t="shared" si="46"/>
        <v>0</v>
      </c>
      <c r="H39" s="54">
        <f t="shared" si="47"/>
        <v>0</v>
      </c>
      <c r="I39" s="54">
        <f t="shared" si="48"/>
        <v>0</v>
      </c>
      <c r="J39" s="54">
        <f t="shared" si="49"/>
        <v>0</v>
      </c>
      <c r="K39" s="26"/>
      <c r="L39" s="26"/>
      <c r="M39" s="26">
        <f t="shared" si="8"/>
        <v>0</v>
      </c>
      <c r="N39" s="26"/>
      <c r="O39" s="26">
        <f t="shared" si="9"/>
        <v>0</v>
      </c>
      <c r="P39" s="26"/>
      <c r="Q39" s="26">
        <f t="shared" si="10"/>
        <v>0</v>
      </c>
      <c r="R39" s="26"/>
      <c r="S39" s="26"/>
      <c r="T39" s="26"/>
      <c r="U39" s="26">
        <f t="shared" si="11"/>
        <v>0</v>
      </c>
      <c r="V39" s="26"/>
      <c r="W39" s="26">
        <f t="shared" si="12"/>
        <v>0</v>
      </c>
      <c r="X39" s="26"/>
      <c r="Y39" s="26">
        <f t="shared" si="13"/>
        <v>0</v>
      </c>
      <c r="Z39" s="26"/>
      <c r="AA39" s="26"/>
      <c r="AB39" s="26"/>
      <c r="AC39" s="41">
        <f t="shared" si="14"/>
        <v>0</v>
      </c>
      <c r="AD39" s="41"/>
      <c r="AE39" s="41">
        <f t="shared" si="15"/>
        <v>0</v>
      </c>
      <c r="AF39" s="41"/>
      <c r="AG39" s="41">
        <f t="shared" si="16"/>
        <v>0</v>
      </c>
      <c r="AH39" s="41"/>
      <c r="AI39" s="25"/>
      <c r="AJ39" s="25"/>
      <c r="AK39" s="61">
        <f t="shared" si="17"/>
        <v>0</v>
      </c>
      <c r="AL39" s="61"/>
      <c r="AM39" s="61">
        <f t="shared" si="18"/>
        <v>0</v>
      </c>
      <c r="AN39" s="61"/>
      <c r="AO39" s="61">
        <f t="shared" si="19"/>
        <v>0</v>
      </c>
      <c r="AP39" s="61"/>
      <c r="AQ39" s="25"/>
      <c r="AR39" s="25"/>
      <c r="AS39" s="62">
        <f t="shared" si="20"/>
        <v>0</v>
      </c>
      <c r="AT39" s="62"/>
      <c r="AU39" s="62">
        <f t="shared" si="21"/>
        <v>0</v>
      </c>
      <c r="AV39" s="62"/>
      <c r="AW39" s="62">
        <f t="shared" si="22"/>
        <v>0</v>
      </c>
      <c r="AX39" s="62"/>
      <c r="AY39" s="25"/>
      <c r="AZ39" s="25"/>
      <c r="BA39" s="62">
        <f t="shared" si="23"/>
        <v>0</v>
      </c>
      <c r="BB39" s="62"/>
      <c r="BC39" s="62">
        <f t="shared" si="24"/>
        <v>0</v>
      </c>
      <c r="BD39" s="62"/>
      <c r="BE39" s="62">
        <f t="shared" si="25"/>
        <v>0</v>
      </c>
      <c r="BF39" s="62"/>
      <c r="BG39" s="26"/>
      <c r="BH39" s="26"/>
      <c r="BI39" s="26">
        <f t="shared" si="26"/>
        <v>0</v>
      </c>
      <c r="BJ39" s="26"/>
      <c r="BK39" s="26">
        <f t="shared" si="27"/>
        <v>0</v>
      </c>
      <c r="BL39" s="26"/>
      <c r="BM39" s="26">
        <f t="shared" si="28"/>
        <v>0</v>
      </c>
      <c r="BN39" s="26"/>
      <c r="BO39" s="26"/>
      <c r="BP39" s="26"/>
      <c r="BQ39" s="26">
        <f t="shared" si="29"/>
        <v>0</v>
      </c>
      <c r="BR39" s="26"/>
      <c r="BS39" s="26">
        <f t="shared" si="30"/>
        <v>0</v>
      </c>
      <c r="BT39" s="26"/>
      <c r="BU39" s="26">
        <f t="shared" si="31"/>
        <v>0</v>
      </c>
      <c r="BV39" s="26"/>
      <c r="BW39" s="26"/>
      <c r="BX39" s="26"/>
      <c r="BY39" s="26">
        <f t="shared" si="32"/>
        <v>0</v>
      </c>
      <c r="BZ39" s="26"/>
      <c r="CA39" s="26">
        <f t="shared" si="33"/>
        <v>0</v>
      </c>
      <c r="CB39" s="26"/>
      <c r="CC39" s="26">
        <f t="shared" si="34"/>
        <v>0</v>
      </c>
      <c r="CD39" s="26"/>
      <c r="CE39" s="26"/>
      <c r="CF39" s="26"/>
      <c r="CG39" s="26">
        <f t="shared" si="35"/>
        <v>0</v>
      </c>
      <c r="CH39" s="26"/>
      <c r="CI39" s="72">
        <f t="shared" si="36"/>
        <v>0</v>
      </c>
      <c r="CJ39" s="26"/>
      <c r="CK39" s="26">
        <f t="shared" si="37"/>
        <v>0</v>
      </c>
      <c r="CL39" s="81"/>
      <c r="CM39" s="26"/>
      <c r="CN39" s="26"/>
      <c r="CO39" s="26">
        <f t="shared" si="38"/>
        <v>0</v>
      </c>
      <c r="CP39" s="26"/>
      <c r="CQ39" s="26">
        <f t="shared" si="39"/>
        <v>0</v>
      </c>
      <c r="CR39" s="26"/>
      <c r="CS39" s="26">
        <f t="shared" si="40"/>
        <v>0</v>
      </c>
      <c r="CT39" s="26"/>
      <c r="CU39" s="26"/>
      <c r="CV39" s="11"/>
      <c r="CW39" s="63">
        <f t="shared" si="41"/>
        <v>0</v>
      </c>
      <c r="CX39" s="11"/>
      <c r="CY39" s="63">
        <f t="shared" si="42"/>
        <v>0</v>
      </c>
      <c r="CZ39" s="11"/>
      <c r="DA39" s="63">
        <f t="shared" si="43"/>
        <v>0</v>
      </c>
      <c r="DB39" s="26"/>
    </row>
    <row r="40" spans="1:106" ht="12.75" customHeight="1" x14ac:dyDescent="0.2">
      <c r="A40" s="50" t="s">
        <v>83</v>
      </c>
      <c r="B40" s="26" t="s">
        <v>84</v>
      </c>
      <c r="C40" s="54">
        <f t="shared" si="1"/>
        <v>64</v>
      </c>
      <c r="D40" s="54">
        <f t="shared" si="44"/>
        <v>0</v>
      </c>
      <c r="E40" s="54">
        <f t="shared" si="3"/>
        <v>64</v>
      </c>
      <c r="F40" s="54">
        <f t="shared" si="45"/>
        <v>0</v>
      </c>
      <c r="G40" s="54">
        <f t="shared" si="46"/>
        <v>64</v>
      </c>
      <c r="H40" s="54">
        <f t="shared" si="47"/>
        <v>0</v>
      </c>
      <c r="I40" s="54">
        <f t="shared" si="48"/>
        <v>64</v>
      </c>
      <c r="J40" s="54">
        <f t="shared" si="49"/>
        <v>476</v>
      </c>
      <c r="K40" s="26"/>
      <c r="L40" s="26"/>
      <c r="M40" s="26">
        <f t="shared" si="8"/>
        <v>0</v>
      </c>
      <c r="N40" s="26"/>
      <c r="O40" s="26">
        <f t="shared" si="9"/>
        <v>0</v>
      </c>
      <c r="P40" s="26"/>
      <c r="Q40" s="26">
        <f t="shared" si="10"/>
        <v>0</v>
      </c>
      <c r="R40" s="26"/>
      <c r="S40" s="26"/>
      <c r="T40" s="26"/>
      <c r="U40" s="26">
        <f t="shared" si="11"/>
        <v>0</v>
      </c>
      <c r="V40" s="26"/>
      <c r="W40" s="26">
        <f t="shared" si="12"/>
        <v>0</v>
      </c>
      <c r="X40" s="26"/>
      <c r="Y40" s="26">
        <f t="shared" si="13"/>
        <v>0</v>
      </c>
      <c r="Z40" s="26"/>
      <c r="AA40" s="26">
        <v>64</v>
      </c>
      <c r="AB40" s="26"/>
      <c r="AC40" s="41">
        <f t="shared" si="14"/>
        <v>64</v>
      </c>
      <c r="AD40" s="41"/>
      <c r="AE40" s="41">
        <f t="shared" si="15"/>
        <v>64</v>
      </c>
      <c r="AF40" s="41"/>
      <c r="AG40" s="41">
        <f t="shared" si="16"/>
        <v>64</v>
      </c>
      <c r="AH40" s="41">
        <v>476</v>
      </c>
      <c r="AI40" s="25"/>
      <c r="AJ40" s="25"/>
      <c r="AK40" s="61">
        <f t="shared" si="17"/>
        <v>0</v>
      </c>
      <c r="AL40" s="61"/>
      <c r="AM40" s="61">
        <f t="shared" si="18"/>
        <v>0</v>
      </c>
      <c r="AN40" s="61"/>
      <c r="AO40" s="61">
        <f t="shared" si="19"/>
        <v>0</v>
      </c>
      <c r="AP40" s="61"/>
      <c r="AQ40" s="25"/>
      <c r="AR40" s="25"/>
      <c r="AS40" s="62">
        <f t="shared" si="20"/>
        <v>0</v>
      </c>
      <c r="AT40" s="62"/>
      <c r="AU40" s="62">
        <f t="shared" si="21"/>
        <v>0</v>
      </c>
      <c r="AV40" s="62"/>
      <c r="AW40" s="62">
        <f t="shared" si="22"/>
        <v>0</v>
      </c>
      <c r="AX40" s="62"/>
      <c r="AY40" s="25"/>
      <c r="AZ40" s="25"/>
      <c r="BA40" s="62">
        <f t="shared" si="23"/>
        <v>0</v>
      </c>
      <c r="BB40" s="62"/>
      <c r="BC40" s="62">
        <f t="shared" si="24"/>
        <v>0</v>
      </c>
      <c r="BD40" s="62"/>
      <c r="BE40" s="62">
        <f t="shared" si="25"/>
        <v>0</v>
      </c>
      <c r="BF40" s="62"/>
      <c r="BG40" s="26"/>
      <c r="BH40" s="26"/>
      <c r="BI40" s="26">
        <f t="shared" si="26"/>
        <v>0</v>
      </c>
      <c r="BJ40" s="26"/>
      <c r="BK40" s="26">
        <f t="shared" si="27"/>
        <v>0</v>
      </c>
      <c r="BL40" s="26"/>
      <c r="BM40" s="26">
        <f t="shared" si="28"/>
        <v>0</v>
      </c>
      <c r="BN40" s="26"/>
      <c r="BO40" s="26"/>
      <c r="BP40" s="26"/>
      <c r="BQ40" s="26">
        <f t="shared" si="29"/>
        <v>0</v>
      </c>
      <c r="BR40" s="26"/>
      <c r="BS40" s="26">
        <f t="shared" si="30"/>
        <v>0</v>
      </c>
      <c r="BT40" s="26"/>
      <c r="BU40" s="26">
        <f t="shared" si="31"/>
        <v>0</v>
      </c>
      <c r="BV40" s="26"/>
      <c r="BW40" s="26"/>
      <c r="BX40" s="26"/>
      <c r="BY40" s="26">
        <f t="shared" si="32"/>
        <v>0</v>
      </c>
      <c r="BZ40" s="26"/>
      <c r="CA40" s="26">
        <f t="shared" si="33"/>
        <v>0</v>
      </c>
      <c r="CB40" s="26"/>
      <c r="CC40" s="26">
        <f t="shared" si="34"/>
        <v>0</v>
      </c>
      <c r="CD40" s="26"/>
      <c r="CE40" s="26"/>
      <c r="CF40" s="26"/>
      <c r="CG40" s="26">
        <f t="shared" si="35"/>
        <v>0</v>
      </c>
      <c r="CH40" s="26"/>
      <c r="CI40" s="72">
        <f t="shared" si="36"/>
        <v>0</v>
      </c>
      <c r="CJ40" s="26"/>
      <c r="CK40" s="26">
        <f t="shared" si="37"/>
        <v>0</v>
      </c>
      <c r="CL40" s="81"/>
      <c r="CM40" s="26"/>
      <c r="CN40" s="26"/>
      <c r="CO40" s="26">
        <f t="shared" si="38"/>
        <v>0</v>
      </c>
      <c r="CP40" s="26"/>
      <c r="CQ40" s="26">
        <f t="shared" si="39"/>
        <v>0</v>
      </c>
      <c r="CR40" s="26"/>
      <c r="CS40" s="26">
        <f t="shared" si="40"/>
        <v>0</v>
      </c>
      <c r="CT40" s="26"/>
      <c r="CU40" s="26"/>
      <c r="CV40" s="11"/>
      <c r="CW40" s="63">
        <f t="shared" si="41"/>
        <v>0</v>
      </c>
      <c r="CX40" s="11"/>
      <c r="CY40" s="63">
        <f t="shared" si="42"/>
        <v>0</v>
      </c>
      <c r="CZ40" s="11"/>
      <c r="DA40" s="63">
        <f t="shared" si="43"/>
        <v>0</v>
      </c>
      <c r="DB40" s="26"/>
    </row>
    <row r="41" spans="1:106" ht="12.75" customHeight="1" x14ac:dyDescent="0.2">
      <c r="A41" s="50" t="s">
        <v>85</v>
      </c>
      <c r="B41" s="27" t="s">
        <v>29</v>
      </c>
      <c r="C41" s="54">
        <f t="shared" ref="C41" si="50">+K41+S41+AA41+AI41+AQ41+AY41+BG41+BO41+BW41+CE41+CM41+CU41</f>
        <v>0</v>
      </c>
      <c r="D41" s="54">
        <f t="shared" ref="D41" si="51">+L41+T41+AB41+AJ41+AR41+AZ41+BH41+BP41+BX41+CF41+CN41+CV41</f>
        <v>127</v>
      </c>
      <c r="E41" s="54">
        <f t="shared" si="3"/>
        <v>127</v>
      </c>
      <c r="F41" s="54">
        <f t="shared" si="45"/>
        <v>0</v>
      </c>
      <c r="G41" s="54">
        <f t="shared" si="46"/>
        <v>127</v>
      </c>
      <c r="H41" s="54">
        <f t="shared" si="47"/>
        <v>0</v>
      </c>
      <c r="I41" s="54">
        <f t="shared" si="48"/>
        <v>127</v>
      </c>
      <c r="J41" s="54">
        <f t="shared" si="49"/>
        <v>127</v>
      </c>
      <c r="K41" s="26"/>
      <c r="L41" s="26"/>
      <c r="M41" s="26">
        <f t="shared" si="8"/>
        <v>0</v>
      </c>
      <c r="N41" s="26"/>
      <c r="O41" s="26">
        <f t="shared" si="9"/>
        <v>0</v>
      </c>
      <c r="P41" s="26"/>
      <c r="Q41" s="26">
        <f t="shared" si="10"/>
        <v>0</v>
      </c>
      <c r="R41" s="26"/>
      <c r="S41" s="26"/>
      <c r="T41" s="26"/>
      <c r="U41" s="26">
        <f t="shared" si="11"/>
        <v>0</v>
      </c>
      <c r="V41" s="26"/>
      <c r="W41" s="26">
        <f t="shared" si="12"/>
        <v>0</v>
      </c>
      <c r="X41" s="26"/>
      <c r="Y41" s="26">
        <f t="shared" si="13"/>
        <v>0</v>
      </c>
      <c r="Z41" s="26"/>
      <c r="AA41" s="26"/>
      <c r="AB41" s="26">
        <v>127</v>
      </c>
      <c r="AC41" s="41">
        <f t="shared" si="14"/>
        <v>127</v>
      </c>
      <c r="AD41" s="41"/>
      <c r="AE41" s="41">
        <f t="shared" si="15"/>
        <v>127</v>
      </c>
      <c r="AF41" s="41"/>
      <c r="AG41" s="41">
        <f t="shared" si="16"/>
        <v>127</v>
      </c>
      <c r="AH41" s="41">
        <v>127</v>
      </c>
      <c r="AI41" s="25"/>
      <c r="AJ41" s="25"/>
      <c r="AK41" s="61">
        <f t="shared" ref="AK41" si="52">SUM(AI41:AJ41)</f>
        <v>0</v>
      </c>
      <c r="AL41" s="61"/>
      <c r="AM41" s="61">
        <f t="shared" si="18"/>
        <v>0</v>
      </c>
      <c r="AN41" s="61"/>
      <c r="AO41" s="61">
        <f t="shared" si="19"/>
        <v>0</v>
      </c>
      <c r="AP41" s="61"/>
      <c r="AQ41" s="25"/>
      <c r="AR41" s="25"/>
      <c r="AS41" s="62">
        <f t="shared" ref="AS41" si="53">SUM(AQ41:AR41)</f>
        <v>0</v>
      </c>
      <c r="AT41" s="62"/>
      <c r="AU41" s="62">
        <f t="shared" si="21"/>
        <v>0</v>
      </c>
      <c r="AV41" s="62"/>
      <c r="AW41" s="62">
        <f t="shared" si="22"/>
        <v>0</v>
      </c>
      <c r="AX41" s="62"/>
      <c r="AY41" s="25"/>
      <c r="AZ41" s="25"/>
      <c r="BA41" s="62">
        <f t="shared" ref="BA41" si="54">SUM(AY41:AZ41)</f>
        <v>0</v>
      </c>
      <c r="BB41" s="62"/>
      <c r="BC41" s="62">
        <f t="shared" si="24"/>
        <v>0</v>
      </c>
      <c r="BD41" s="62"/>
      <c r="BE41" s="62">
        <f t="shared" si="25"/>
        <v>0</v>
      </c>
      <c r="BF41" s="62"/>
      <c r="BG41" s="26"/>
      <c r="BH41" s="26"/>
      <c r="BI41" s="26">
        <f t="shared" ref="BI41" si="55">SUM(BG41:BH41)</f>
        <v>0</v>
      </c>
      <c r="BJ41" s="26"/>
      <c r="BK41" s="26">
        <f t="shared" si="27"/>
        <v>0</v>
      </c>
      <c r="BL41" s="26"/>
      <c r="BM41" s="26">
        <f t="shared" si="28"/>
        <v>0</v>
      </c>
      <c r="BN41" s="26"/>
      <c r="BO41" s="26"/>
      <c r="BP41" s="26"/>
      <c r="BQ41" s="26">
        <f t="shared" ref="BQ41" si="56">SUM(BO41:BP41)</f>
        <v>0</v>
      </c>
      <c r="BR41" s="26"/>
      <c r="BS41" s="26">
        <f t="shared" si="30"/>
        <v>0</v>
      </c>
      <c r="BT41" s="26"/>
      <c r="BU41" s="26">
        <f t="shared" si="31"/>
        <v>0</v>
      </c>
      <c r="BV41" s="26"/>
      <c r="BW41" s="26"/>
      <c r="BX41" s="26"/>
      <c r="BY41" s="26">
        <f t="shared" ref="BY41" si="57">SUM(BW41:BX41)</f>
        <v>0</v>
      </c>
      <c r="BZ41" s="26"/>
      <c r="CA41" s="26">
        <f t="shared" si="33"/>
        <v>0</v>
      </c>
      <c r="CB41" s="26"/>
      <c r="CC41" s="26">
        <f t="shared" si="34"/>
        <v>0</v>
      </c>
      <c r="CD41" s="26"/>
      <c r="CE41" s="26"/>
      <c r="CF41" s="26"/>
      <c r="CG41" s="26">
        <f t="shared" ref="CG41" si="58">SUM(CE41:CF41)</f>
        <v>0</v>
      </c>
      <c r="CH41" s="26"/>
      <c r="CI41" s="72">
        <f t="shared" si="36"/>
        <v>0</v>
      </c>
      <c r="CJ41" s="26"/>
      <c r="CK41" s="26">
        <f t="shared" si="37"/>
        <v>0</v>
      </c>
      <c r="CL41" s="81"/>
      <c r="CM41" s="26"/>
      <c r="CN41" s="26"/>
      <c r="CO41" s="26">
        <f t="shared" ref="CO41" si="59">SUM(CM41:CN41)</f>
        <v>0</v>
      </c>
      <c r="CP41" s="26"/>
      <c r="CQ41" s="26">
        <f t="shared" si="39"/>
        <v>0</v>
      </c>
      <c r="CR41" s="26"/>
      <c r="CS41" s="26">
        <f t="shared" si="40"/>
        <v>0</v>
      </c>
      <c r="CT41" s="26"/>
      <c r="CU41" s="26"/>
      <c r="CV41" s="11"/>
      <c r="CW41" s="63">
        <f t="shared" ref="CW41" si="60">SUM(CU41:CV41)</f>
        <v>0</v>
      </c>
      <c r="CX41" s="11"/>
      <c r="CY41" s="63">
        <f t="shared" si="42"/>
        <v>0</v>
      </c>
      <c r="CZ41" s="11"/>
      <c r="DA41" s="63">
        <f t="shared" si="43"/>
        <v>0</v>
      </c>
      <c r="DB41" s="26"/>
    </row>
    <row r="42" spans="1:106" ht="12.75" customHeight="1" x14ac:dyDescent="0.2">
      <c r="A42" s="51" t="s">
        <v>116</v>
      </c>
      <c r="B42" s="25" t="s">
        <v>117</v>
      </c>
      <c r="C42" s="54">
        <f t="shared" ref="C42" si="61">+K42+S42+AA42+AI42+AQ42+AY42+BG42+BO42+BW42+CE42+CM42+CU42</f>
        <v>0</v>
      </c>
      <c r="D42" s="54">
        <f t="shared" ref="D42" si="62">+L42+T42+AB42+AJ42+AR42+AZ42+BH42+BP42+BX42+CF42+CN42+CV42</f>
        <v>0</v>
      </c>
      <c r="E42" s="54">
        <f t="shared" ref="E42" si="63">+M42+U42+AC42+AK42+AS42+BA42+BI42+BQ42+BY42+CG42+CO42+CW42</f>
        <v>0</v>
      </c>
      <c r="F42" s="54">
        <f t="shared" ref="F42" si="64">+N42+V42+AD42+AL42+AT42+BB42+BJ42+BR42+BZ42+CH42+CP42+CX42</f>
        <v>0</v>
      </c>
      <c r="G42" s="54">
        <f t="shared" ref="G42" si="65">+O42+W42+AE42+AM42+AU42+BC42+BK42+BS42+CA42+CI42+CQ42+CY42</f>
        <v>0</v>
      </c>
      <c r="H42" s="54">
        <f t="shared" ref="H42" si="66">+P42+X42+AF42+AN42+AV42+BD42+BL42+BT42+CB42+CJ42+CR42+CZ42</f>
        <v>0</v>
      </c>
      <c r="I42" s="54">
        <f t="shared" ref="I42" si="67">+Q42+Y42+AG42+AO42+AW42+BE42+BM42+BU42+CC42+CK42+CS42+DA42</f>
        <v>0</v>
      </c>
      <c r="J42" s="54">
        <f t="shared" ref="J42" si="68">+R42+Z42+AH42+AP42+AX42+BF42+BN42+BV42+CD42+CL42+CT42+DB42</f>
        <v>785</v>
      </c>
      <c r="K42" s="26"/>
      <c r="L42" s="26"/>
      <c r="M42" s="26"/>
      <c r="N42" s="26"/>
      <c r="O42" s="26"/>
      <c r="P42" s="26"/>
      <c r="Q42" s="26">
        <f t="shared" si="10"/>
        <v>0</v>
      </c>
      <c r="R42" s="26"/>
      <c r="S42" s="26"/>
      <c r="T42" s="26"/>
      <c r="U42" s="26"/>
      <c r="V42" s="26"/>
      <c r="W42" s="26"/>
      <c r="X42" s="26"/>
      <c r="Y42" s="26">
        <f t="shared" si="13"/>
        <v>0</v>
      </c>
      <c r="Z42" s="26"/>
      <c r="AA42" s="26"/>
      <c r="AB42" s="26"/>
      <c r="AC42" s="41"/>
      <c r="AD42" s="41"/>
      <c r="AE42" s="41"/>
      <c r="AF42" s="41"/>
      <c r="AG42" s="41">
        <f t="shared" si="16"/>
        <v>0</v>
      </c>
      <c r="AH42" s="41">
        <v>785</v>
      </c>
      <c r="AI42" s="25"/>
      <c r="AJ42" s="25"/>
      <c r="AK42" s="61"/>
      <c r="AL42" s="61"/>
      <c r="AM42" s="61"/>
      <c r="AN42" s="61"/>
      <c r="AO42" s="61">
        <f t="shared" si="19"/>
        <v>0</v>
      </c>
      <c r="AP42" s="61"/>
      <c r="AQ42" s="25"/>
      <c r="AR42" s="25"/>
      <c r="AS42" s="62"/>
      <c r="AT42" s="62"/>
      <c r="AU42" s="62"/>
      <c r="AV42" s="62"/>
      <c r="AW42" s="62">
        <f t="shared" si="22"/>
        <v>0</v>
      </c>
      <c r="AX42" s="62"/>
      <c r="AY42" s="25"/>
      <c r="AZ42" s="25"/>
      <c r="BA42" s="62"/>
      <c r="BB42" s="62"/>
      <c r="BC42" s="62"/>
      <c r="BD42" s="62"/>
      <c r="BE42" s="62">
        <f t="shared" si="25"/>
        <v>0</v>
      </c>
      <c r="BF42" s="62"/>
      <c r="BG42" s="26"/>
      <c r="BH42" s="26"/>
      <c r="BI42" s="26"/>
      <c r="BJ42" s="26"/>
      <c r="BK42" s="26"/>
      <c r="BL42" s="26"/>
      <c r="BM42" s="26">
        <f t="shared" si="28"/>
        <v>0</v>
      </c>
      <c r="BN42" s="26"/>
      <c r="BO42" s="26"/>
      <c r="BP42" s="26"/>
      <c r="BQ42" s="26"/>
      <c r="BR42" s="26"/>
      <c r="BS42" s="26"/>
      <c r="BT42" s="26"/>
      <c r="BU42" s="26">
        <f t="shared" si="31"/>
        <v>0</v>
      </c>
      <c r="BV42" s="26"/>
      <c r="BW42" s="26"/>
      <c r="BX42" s="26"/>
      <c r="BY42" s="26"/>
      <c r="BZ42" s="26"/>
      <c r="CA42" s="26"/>
      <c r="CB42" s="26"/>
      <c r="CC42" s="26">
        <f t="shared" si="34"/>
        <v>0</v>
      </c>
      <c r="CD42" s="26"/>
      <c r="CE42" s="26"/>
      <c r="CF42" s="26"/>
      <c r="CG42" s="26"/>
      <c r="CH42" s="26"/>
      <c r="CI42" s="72"/>
      <c r="CJ42" s="26"/>
      <c r="CK42" s="26">
        <f t="shared" si="37"/>
        <v>0</v>
      </c>
      <c r="CL42" s="81"/>
      <c r="CM42" s="26"/>
      <c r="CN42" s="26"/>
      <c r="CO42" s="26"/>
      <c r="CP42" s="26"/>
      <c r="CQ42" s="26"/>
      <c r="CR42" s="26"/>
      <c r="CS42" s="26">
        <f t="shared" si="40"/>
        <v>0</v>
      </c>
      <c r="CT42" s="26"/>
      <c r="CU42" s="26"/>
      <c r="CV42" s="11"/>
      <c r="CW42" s="63"/>
      <c r="CX42" s="11"/>
      <c r="CY42" s="63"/>
      <c r="CZ42" s="11"/>
      <c r="DA42" s="63">
        <f t="shared" si="43"/>
        <v>0</v>
      </c>
      <c r="DB42" s="26"/>
    </row>
    <row r="43" spans="1:106" ht="12.75" customHeight="1" x14ac:dyDescent="0.2">
      <c r="A43" s="50" t="s">
        <v>86</v>
      </c>
      <c r="B43" s="25" t="s">
        <v>30</v>
      </c>
      <c r="C43" s="54">
        <f t="shared" si="1"/>
        <v>0</v>
      </c>
      <c r="D43" s="54">
        <f t="shared" si="44"/>
        <v>0</v>
      </c>
      <c r="E43" s="54">
        <f t="shared" si="3"/>
        <v>0</v>
      </c>
      <c r="F43" s="54">
        <f t="shared" si="45"/>
        <v>0</v>
      </c>
      <c r="G43" s="54">
        <f t="shared" si="46"/>
        <v>0</v>
      </c>
      <c r="H43" s="54">
        <f t="shared" si="47"/>
        <v>0</v>
      </c>
      <c r="I43" s="54">
        <f t="shared" si="48"/>
        <v>0</v>
      </c>
      <c r="J43" s="54">
        <f t="shared" si="49"/>
        <v>17</v>
      </c>
      <c r="K43" s="26"/>
      <c r="L43" s="26"/>
      <c r="M43" s="26">
        <f t="shared" si="8"/>
        <v>0</v>
      </c>
      <c r="N43" s="26"/>
      <c r="O43" s="26">
        <f t="shared" si="9"/>
        <v>0</v>
      </c>
      <c r="P43" s="26"/>
      <c r="Q43" s="26">
        <f t="shared" si="10"/>
        <v>0</v>
      </c>
      <c r="R43" s="26"/>
      <c r="S43" s="26"/>
      <c r="T43" s="26"/>
      <c r="U43" s="26">
        <f t="shared" si="11"/>
        <v>0</v>
      </c>
      <c r="V43" s="26"/>
      <c r="W43" s="26">
        <f t="shared" si="12"/>
        <v>0</v>
      </c>
      <c r="X43" s="26"/>
      <c r="Y43" s="26">
        <f t="shared" si="13"/>
        <v>0</v>
      </c>
      <c r="Z43" s="26"/>
      <c r="AA43" s="26"/>
      <c r="AB43" s="26"/>
      <c r="AC43" s="41">
        <f t="shared" si="14"/>
        <v>0</v>
      </c>
      <c r="AD43" s="41"/>
      <c r="AE43" s="41">
        <f t="shared" si="15"/>
        <v>0</v>
      </c>
      <c r="AF43" s="41"/>
      <c r="AG43" s="41">
        <f t="shared" si="16"/>
        <v>0</v>
      </c>
      <c r="AH43" s="41">
        <v>17</v>
      </c>
      <c r="AI43" s="25"/>
      <c r="AJ43" s="25"/>
      <c r="AK43" s="61">
        <f t="shared" si="17"/>
        <v>0</v>
      </c>
      <c r="AL43" s="61"/>
      <c r="AM43" s="61">
        <f t="shared" si="18"/>
        <v>0</v>
      </c>
      <c r="AN43" s="61"/>
      <c r="AO43" s="61">
        <f t="shared" si="19"/>
        <v>0</v>
      </c>
      <c r="AP43" s="61"/>
      <c r="AQ43" s="25"/>
      <c r="AR43" s="25"/>
      <c r="AS43" s="62">
        <f t="shared" si="20"/>
        <v>0</v>
      </c>
      <c r="AT43" s="62"/>
      <c r="AU43" s="62">
        <f t="shared" si="21"/>
        <v>0</v>
      </c>
      <c r="AV43" s="62"/>
      <c r="AW43" s="62">
        <f t="shared" si="22"/>
        <v>0</v>
      </c>
      <c r="AX43" s="62"/>
      <c r="AY43" s="25"/>
      <c r="AZ43" s="25"/>
      <c r="BA43" s="62">
        <f t="shared" si="23"/>
        <v>0</v>
      </c>
      <c r="BB43" s="62"/>
      <c r="BC43" s="62">
        <f t="shared" si="24"/>
        <v>0</v>
      </c>
      <c r="BD43" s="62"/>
      <c r="BE43" s="62">
        <f t="shared" si="25"/>
        <v>0</v>
      </c>
      <c r="BF43" s="62"/>
      <c r="BG43" s="26"/>
      <c r="BH43" s="26"/>
      <c r="BI43" s="26">
        <f t="shared" si="26"/>
        <v>0</v>
      </c>
      <c r="BJ43" s="26"/>
      <c r="BK43" s="26">
        <f t="shared" si="27"/>
        <v>0</v>
      </c>
      <c r="BL43" s="26"/>
      <c r="BM43" s="26">
        <f t="shared" si="28"/>
        <v>0</v>
      </c>
      <c r="BN43" s="26"/>
      <c r="BO43" s="26"/>
      <c r="BP43" s="26"/>
      <c r="BQ43" s="26">
        <f t="shared" si="29"/>
        <v>0</v>
      </c>
      <c r="BR43" s="26"/>
      <c r="BS43" s="26">
        <f t="shared" si="30"/>
        <v>0</v>
      </c>
      <c r="BT43" s="26"/>
      <c r="BU43" s="26">
        <f t="shared" si="31"/>
        <v>0</v>
      </c>
      <c r="BV43" s="26"/>
      <c r="BW43" s="26"/>
      <c r="BX43" s="26"/>
      <c r="BY43" s="26">
        <f t="shared" si="32"/>
        <v>0</v>
      </c>
      <c r="BZ43" s="26"/>
      <c r="CA43" s="26">
        <f t="shared" si="33"/>
        <v>0</v>
      </c>
      <c r="CB43" s="26"/>
      <c r="CC43" s="26">
        <f t="shared" si="34"/>
        <v>0</v>
      </c>
      <c r="CD43" s="26"/>
      <c r="CE43" s="26"/>
      <c r="CF43" s="26"/>
      <c r="CG43" s="26">
        <f t="shared" si="35"/>
        <v>0</v>
      </c>
      <c r="CH43" s="26"/>
      <c r="CI43" s="72">
        <f t="shared" si="36"/>
        <v>0</v>
      </c>
      <c r="CJ43" s="26"/>
      <c r="CK43" s="26">
        <f t="shared" si="37"/>
        <v>0</v>
      </c>
      <c r="CL43" s="81"/>
      <c r="CM43" s="26"/>
      <c r="CN43" s="26"/>
      <c r="CO43" s="26">
        <f t="shared" si="38"/>
        <v>0</v>
      </c>
      <c r="CP43" s="26"/>
      <c r="CQ43" s="26">
        <f t="shared" si="39"/>
        <v>0</v>
      </c>
      <c r="CR43" s="26"/>
      <c r="CS43" s="26">
        <f t="shared" si="40"/>
        <v>0</v>
      </c>
      <c r="CT43" s="26"/>
      <c r="CU43" s="26"/>
      <c r="CV43" s="11"/>
      <c r="CW43" s="63">
        <f t="shared" si="41"/>
        <v>0</v>
      </c>
      <c r="CX43" s="11"/>
      <c r="CY43" s="63">
        <f t="shared" si="42"/>
        <v>0</v>
      </c>
      <c r="CZ43" s="11"/>
      <c r="DA43" s="63">
        <f t="shared" si="43"/>
        <v>0</v>
      </c>
      <c r="DB43" s="26"/>
    </row>
    <row r="44" spans="1:106" ht="12.75" customHeight="1" x14ac:dyDescent="0.2">
      <c r="A44" s="51" t="s">
        <v>87</v>
      </c>
      <c r="B44" s="25" t="s">
        <v>31</v>
      </c>
      <c r="C44" s="54">
        <f t="shared" si="1"/>
        <v>0</v>
      </c>
      <c r="D44" s="54">
        <f t="shared" si="44"/>
        <v>0</v>
      </c>
      <c r="E44" s="54">
        <f t="shared" si="3"/>
        <v>0</v>
      </c>
      <c r="F44" s="54">
        <f t="shared" si="45"/>
        <v>0</v>
      </c>
      <c r="G44" s="54">
        <f t="shared" si="46"/>
        <v>0</v>
      </c>
      <c r="H44" s="54">
        <f t="shared" si="47"/>
        <v>0</v>
      </c>
      <c r="I44" s="54">
        <f t="shared" si="48"/>
        <v>0</v>
      </c>
      <c r="J44" s="54">
        <f t="shared" si="49"/>
        <v>0</v>
      </c>
      <c r="K44" s="26"/>
      <c r="L44" s="26"/>
      <c r="M44" s="26">
        <f t="shared" si="8"/>
        <v>0</v>
      </c>
      <c r="N44" s="26"/>
      <c r="O44" s="26">
        <f t="shared" si="9"/>
        <v>0</v>
      </c>
      <c r="P44" s="26"/>
      <c r="Q44" s="26">
        <f t="shared" si="10"/>
        <v>0</v>
      </c>
      <c r="R44" s="26"/>
      <c r="S44" s="26"/>
      <c r="T44" s="26"/>
      <c r="U44" s="26">
        <f t="shared" si="11"/>
        <v>0</v>
      </c>
      <c r="V44" s="26"/>
      <c r="W44" s="26">
        <f t="shared" si="12"/>
        <v>0</v>
      </c>
      <c r="X44" s="26"/>
      <c r="Y44" s="26">
        <f t="shared" si="13"/>
        <v>0</v>
      </c>
      <c r="Z44" s="26"/>
      <c r="AA44" s="26"/>
      <c r="AB44" s="26"/>
      <c r="AC44" s="41">
        <f t="shared" si="14"/>
        <v>0</v>
      </c>
      <c r="AD44" s="41"/>
      <c r="AE44" s="41">
        <f t="shared" si="15"/>
        <v>0</v>
      </c>
      <c r="AF44" s="41"/>
      <c r="AG44" s="41">
        <f t="shared" si="16"/>
        <v>0</v>
      </c>
      <c r="AH44" s="41"/>
      <c r="AI44" s="25"/>
      <c r="AJ44" s="25"/>
      <c r="AK44" s="61">
        <f t="shared" si="17"/>
        <v>0</v>
      </c>
      <c r="AL44" s="61"/>
      <c r="AM44" s="61">
        <f t="shared" si="18"/>
        <v>0</v>
      </c>
      <c r="AN44" s="61"/>
      <c r="AO44" s="61">
        <f t="shared" si="19"/>
        <v>0</v>
      </c>
      <c r="AP44" s="61"/>
      <c r="AQ44" s="25"/>
      <c r="AR44" s="25"/>
      <c r="AS44" s="62">
        <f t="shared" si="20"/>
        <v>0</v>
      </c>
      <c r="AT44" s="62"/>
      <c r="AU44" s="62">
        <f t="shared" si="21"/>
        <v>0</v>
      </c>
      <c r="AV44" s="62"/>
      <c r="AW44" s="62">
        <f t="shared" si="22"/>
        <v>0</v>
      </c>
      <c r="AX44" s="62"/>
      <c r="AY44" s="25"/>
      <c r="AZ44" s="25"/>
      <c r="BA44" s="62">
        <f t="shared" si="23"/>
        <v>0</v>
      </c>
      <c r="BB44" s="62"/>
      <c r="BC44" s="62">
        <f t="shared" si="24"/>
        <v>0</v>
      </c>
      <c r="BD44" s="62"/>
      <c r="BE44" s="62">
        <f t="shared" si="25"/>
        <v>0</v>
      </c>
      <c r="BF44" s="62"/>
      <c r="BG44" s="26"/>
      <c r="BH44" s="26"/>
      <c r="BI44" s="26">
        <f t="shared" si="26"/>
        <v>0</v>
      </c>
      <c r="BJ44" s="26"/>
      <c r="BK44" s="26">
        <f t="shared" si="27"/>
        <v>0</v>
      </c>
      <c r="BL44" s="26"/>
      <c r="BM44" s="26">
        <f t="shared" si="28"/>
        <v>0</v>
      </c>
      <c r="BN44" s="26"/>
      <c r="BO44" s="26"/>
      <c r="BP44" s="26"/>
      <c r="BQ44" s="26">
        <f t="shared" si="29"/>
        <v>0</v>
      </c>
      <c r="BR44" s="26"/>
      <c r="BS44" s="26">
        <f t="shared" si="30"/>
        <v>0</v>
      </c>
      <c r="BT44" s="26"/>
      <c r="BU44" s="26">
        <f t="shared" si="31"/>
        <v>0</v>
      </c>
      <c r="BV44" s="26"/>
      <c r="BW44" s="26"/>
      <c r="BX44" s="26"/>
      <c r="BY44" s="26">
        <f t="shared" si="32"/>
        <v>0</v>
      </c>
      <c r="BZ44" s="26"/>
      <c r="CA44" s="26">
        <f t="shared" si="33"/>
        <v>0</v>
      </c>
      <c r="CB44" s="26"/>
      <c r="CC44" s="26">
        <f t="shared" si="34"/>
        <v>0</v>
      </c>
      <c r="CD44" s="26"/>
      <c r="CE44" s="26"/>
      <c r="CF44" s="26"/>
      <c r="CG44" s="26">
        <f t="shared" si="35"/>
        <v>0</v>
      </c>
      <c r="CH44" s="26"/>
      <c r="CI44" s="72">
        <f t="shared" si="36"/>
        <v>0</v>
      </c>
      <c r="CJ44" s="26"/>
      <c r="CK44" s="26">
        <f t="shared" si="37"/>
        <v>0</v>
      </c>
      <c r="CL44" s="81"/>
      <c r="CM44" s="26"/>
      <c r="CN44" s="26"/>
      <c r="CO44" s="26">
        <f t="shared" si="38"/>
        <v>0</v>
      </c>
      <c r="CP44" s="26"/>
      <c r="CQ44" s="26">
        <f t="shared" si="39"/>
        <v>0</v>
      </c>
      <c r="CR44" s="26"/>
      <c r="CS44" s="26">
        <f t="shared" si="40"/>
        <v>0</v>
      </c>
      <c r="CT44" s="26"/>
      <c r="CU44" s="26"/>
      <c r="CV44" s="11"/>
      <c r="CW44" s="63">
        <f t="shared" si="41"/>
        <v>0</v>
      </c>
      <c r="CX44" s="11"/>
      <c r="CY44" s="63">
        <f t="shared" si="42"/>
        <v>0</v>
      </c>
      <c r="CZ44" s="11"/>
      <c r="DA44" s="63">
        <f t="shared" si="43"/>
        <v>0</v>
      </c>
      <c r="DB44" s="26"/>
    </row>
    <row r="45" spans="1:106" ht="12.75" customHeight="1" x14ac:dyDescent="0.2">
      <c r="A45" s="51" t="s">
        <v>88</v>
      </c>
      <c r="B45" s="25" t="s">
        <v>89</v>
      </c>
      <c r="C45" s="54">
        <f t="shared" si="1"/>
        <v>36567</v>
      </c>
      <c r="D45" s="54">
        <f t="shared" si="44"/>
        <v>0</v>
      </c>
      <c r="E45" s="54">
        <f t="shared" si="3"/>
        <v>36567</v>
      </c>
      <c r="F45" s="54">
        <f t="shared" si="45"/>
        <v>0</v>
      </c>
      <c r="G45" s="54">
        <f t="shared" si="46"/>
        <v>36567</v>
      </c>
      <c r="H45" s="54">
        <f t="shared" si="47"/>
        <v>0</v>
      </c>
      <c r="I45" s="54">
        <f t="shared" si="48"/>
        <v>36567</v>
      </c>
      <c r="J45" s="54">
        <f t="shared" si="49"/>
        <v>34798</v>
      </c>
      <c r="K45" s="26">
        <v>2100</v>
      </c>
      <c r="L45" s="26"/>
      <c r="M45" s="26">
        <f t="shared" si="8"/>
        <v>2100</v>
      </c>
      <c r="N45" s="26"/>
      <c r="O45" s="26">
        <f t="shared" si="9"/>
        <v>2100</v>
      </c>
      <c r="P45" s="26"/>
      <c r="Q45" s="26">
        <f t="shared" si="10"/>
        <v>2100</v>
      </c>
      <c r="R45" s="26">
        <v>3390</v>
      </c>
      <c r="S45" s="26">
        <v>273</v>
      </c>
      <c r="T45" s="26"/>
      <c r="U45" s="26">
        <f t="shared" si="11"/>
        <v>273</v>
      </c>
      <c r="V45" s="26"/>
      <c r="W45" s="26">
        <f t="shared" si="12"/>
        <v>273</v>
      </c>
      <c r="X45" s="26"/>
      <c r="Y45" s="26">
        <f t="shared" si="13"/>
        <v>273</v>
      </c>
      <c r="Z45" s="26">
        <v>421</v>
      </c>
      <c r="AA45" s="26">
        <v>34194</v>
      </c>
      <c r="AB45" s="26"/>
      <c r="AC45" s="41">
        <f t="shared" si="14"/>
        <v>34194</v>
      </c>
      <c r="AD45" s="41"/>
      <c r="AE45" s="41">
        <f t="shared" si="15"/>
        <v>34194</v>
      </c>
      <c r="AF45" s="41"/>
      <c r="AG45" s="41">
        <f t="shared" si="16"/>
        <v>34194</v>
      </c>
      <c r="AH45" s="41">
        <v>30987</v>
      </c>
      <c r="AI45" s="25"/>
      <c r="AJ45" s="25"/>
      <c r="AK45" s="61">
        <f t="shared" si="17"/>
        <v>0</v>
      </c>
      <c r="AL45" s="61"/>
      <c r="AM45" s="61">
        <f t="shared" si="18"/>
        <v>0</v>
      </c>
      <c r="AN45" s="61"/>
      <c r="AO45" s="61">
        <f t="shared" si="19"/>
        <v>0</v>
      </c>
      <c r="AP45" s="61"/>
      <c r="AQ45" s="25"/>
      <c r="AR45" s="25"/>
      <c r="AS45" s="62">
        <f t="shared" si="20"/>
        <v>0</v>
      </c>
      <c r="AT45" s="62"/>
      <c r="AU45" s="62">
        <f t="shared" si="21"/>
        <v>0</v>
      </c>
      <c r="AV45" s="62"/>
      <c r="AW45" s="62">
        <f t="shared" si="22"/>
        <v>0</v>
      </c>
      <c r="AX45" s="62"/>
      <c r="AY45" s="25"/>
      <c r="AZ45" s="25"/>
      <c r="BA45" s="62">
        <f t="shared" si="23"/>
        <v>0</v>
      </c>
      <c r="BB45" s="62"/>
      <c r="BC45" s="62">
        <f t="shared" si="24"/>
        <v>0</v>
      </c>
      <c r="BD45" s="62"/>
      <c r="BE45" s="62">
        <f t="shared" si="25"/>
        <v>0</v>
      </c>
      <c r="BF45" s="62"/>
      <c r="BG45" s="26"/>
      <c r="BH45" s="26"/>
      <c r="BI45" s="26">
        <f t="shared" si="26"/>
        <v>0</v>
      </c>
      <c r="BJ45" s="26"/>
      <c r="BK45" s="26">
        <f t="shared" si="27"/>
        <v>0</v>
      </c>
      <c r="BL45" s="26"/>
      <c r="BM45" s="26">
        <f t="shared" si="28"/>
        <v>0</v>
      </c>
      <c r="BN45" s="26"/>
      <c r="BO45" s="26"/>
      <c r="BP45" s="26"/>
      <c r="BQ45" s="26">
        <f t="shared" si="29"/>
        <v>0</v>
      </c>
      <c r="BR45" s="26"/>
      <c r="BS45" s="26">
        <f t="shared" si="30"/>
        <v>0</v>
      </c>
      <c r="BT45" s="26"/>
      <c r="BU45" s="26">
        <f t="shared" si="31"/>
        <v>0</v>
      </c>
      <c r="BV45" s="26"/>
      <c r="BW45" s="26"/>
      <c r="BX45" s="26"/>
      <c r="BY45" s="26">
        <f t="shared" si="32"/>
        <v>0</v>
      </c>
      <c r="BZ45" s="26"/>
      <c r="CA45" s="26">
        <f t="shared" si="33"/>
        <v>0</v>
      </c>
      <c r="CB45" s="26"/>
      <c r="CC45" s="26">
        <f t="shared" si="34"/>
        <v>0</v>
      </c>
      <c r="CD45" s="26"/>
      <c r="CE45" s="26"/>
      <c r="CF45" s="26"/>
      <c r="CG45" s="26">
        <f t="shared" si="35"/>
        <v>0</v>
      </c>
      <c r="CH45" s="26"/>
      <c r="CI45" s="72">
        <f t="shared" si="36"/>
        <v>0</v>
      </c>
      <c r="CJ45" s="26"/>
      <c r="CK45" s="26">
        <f t="shared" si="37"/>
        <v>0</v>
      </c>
      <c r="CL45" s="81"/>
      <c r="CM45" s="26"/>
      <c r="CN45" s="26"/>
      <c r="CO45" s="26">
        <f t="shared" si="38"/>
        <v>0</v>
      </c>
      <c r="CP45" s="26"/>
      <c r="CQ45" s="26">
        <f t="shared" si="39"/>
        <v>0</v>
      </c>
      <c r="CR45" s="26"/>
      <c r="CS45" s="26">
        <f t="shared" si="40"/>
        <v>0</v>
      </c>
      <c r="CT45" s="26"/>
      <c r="CU45" s="26"/>
      <c r="CV45" s="11"/>
      <c r="CW45" s="63">
        <f t="shared" si="41"/>
        <v>0</v>
      </c>
      <c r="CX45" s="11"/>
      <c r="CY45" s="63">
        <f t="shared" si="42"/>
        <v>0</v>
      </c>
      <c r="CZ45" s="11"/>
      <c r="DA45" s="63">
        <f t="shared" si="43"/>
        <v>0</v>
      </c>
      <c r="DB45" s="26"/>
    </row>
    <row r="46" spans="1:106" ht="12.75" customHeight="1" x14ac:dyDescent="0.2">
      <c r="A46" s="51" t="s">
        <v>90</v>
      </c>
      <c r="B46" s="25" t="s">
        <v>52</v>
      </c>
      <c r="C46" s="54">
        <f t="shared" si="1"/>
        <v>0</v>
      </c>
      <c r="D46" s="54">
        <f t="shared" si="44"/>
        <v>0</v>
      </c>
      <c r="E46" s="54">
        <f t="shared" si="3"/>
        <v>0</v>
      </c>
      <c r="F46" s="54">
        <f t="shared" si="45"/>
        <v>0</v>
      </c>
      <c r="G46" s="54">
        <f t="shared" si="46"/>
        <v>0</v>
      </c>
      <c r="H46" s="54">
        <f t="shared" si="47"/>
        <v>0</v>
      </c>
      <c r="I46" s="54">
        <f t="shared" si="48"/>
        <v>0</v>
      </c>
      <c r="J46" s="54">
        <f t="shared" si="49"/>
        <v>113</v>
      </c>
      <c r="K46" s="26"/>
      <c r="L46" s="26"/>
      <c r="M46" s="26">
        <f t="shared" si="8"/>
        <v>0</v>
      </c>
      <c r="N46" s="26"/>
      <c r="O46" s="26">
        <f t="shared" si="9"/>
        <v>0</v>
      </c>
      <c r="P46" s="26"/>
      <c r="Q46" s="26">
        <f t="shared" si="10"/>
        <v>0</v>
      </c>
      <c r="R46" s="26"/>
      <c r="S46" s="26"/>
      <c r="T46" s="26"/>
      <c r="U46" s="26">
        <f t="shared" si="11"/>
        <v>0</v>
      </c>
      <c r="V46" s="26"/>
      <c r="W46" s="26">
        <f t="shared" si="12"/>
        <v>0</v>
      </c>
      <c r="X46" s="26"/>
      <c r="Y46" s="26">
        <f t="shared" si="13"/>
        <v>0</v>
      </c>
      <c r="Z46" s="26"/>
      <c r="AA46" s="26"/>
      <c r="AB46" s="26"/>
      <c r="AC46" s="41">
        <f t="shared" si="14"/>
        <v>0</v>
      </c>
      <c r="AD46" s="41"/>
      <c r="AE46" s="41">
        <f t="shared" si="15"/>
        <v>0</v>
      </c>
      <c r="AF46" s="41"/>
      <c r="AG46" s="41">
        <f t="shared" si="16"/>
        <v>0</v>
      </c>
      <c r="AH46" s="41">
        <v>113</v>
      </c>
      <c r="AI46" s="25"/>
      <c r="AJ46" s="25"/>
      <c r="AK46" s="61">
        <f t="shared" si="17"/>
        <v>0</v>
      </c>
      <c r="AL46" s="61"/>
      <c r="AM46" s="61">
        <f t="shared" si="18"/>
        <v>0</v>
      </c>
      <c r="AN46" s="61"/>
      <c r="AO46" s="61">
        <f t="shared" si="19"/>
        <v>0</v>
      </c>
      <c r="AP46" s="61"/>
      <c r="AQ46" s="25"/>
      <c r="AR46" s="25"/>
      <c r="AS46" s="62">
        <f t="shared" si="20"/>
        <v>0</v>
      </c>
      <c r="AT46" s="62"/>
      <c r="AU46" s="62">
        <f t="shared" si="21"/>
        <v>0</v>
      </c>
      <c r="AV46" s="62"/>
      <c r="AW46" s="62">
        <f t="shared" si="22"/>
        <v>0</v>
      </c>
      <c r="AX46" s="62"/>
      <c r="AY46" s="25"/>
      <c r="AZ46" s="25"/>
      <c r="BA46" s="62">
        <f t="shared" si="23"/>
        <v>0</v>
      </c>
      <c r="BB46" s="62"/>
      <c r="BC46" s="62">
        <f t="shared" si="24"/>
        <v>0</v>
      </c>
      <c r="BD46" s="62"/>
      <c r="BE46" s="62">
        <f t="shared" si="25"/>
        <v>0</v>
      </c>
      <c r="BF46" s="62"/>
      <c r="BG46" s="26"/>
      <c r="BH46" s="26"/>
      <c r="BI46" s="26">
        <f t="shared" si="26"/>
        <v>0</v>
      </c>
      <c r="BJ46" s="26"/>
      <c r="BK46" s="26">
        <f t="shared" si="27"/>
        <v>0</v>
      </c>
      <c r="BL46" s="26"/>
      <c r="BM46" s="26">
        <f t="shared" si="28"/>
        <v>0</v>
      </c>
      <c r="BN46" s="26"/>
      <c r="BO46" s="26"/>
      <c r="BP46" s="26"/>
      <c r="BQ46" s="26">
        <f t="shared" si="29"/>
        <v>0</v>
      </c>
      <c r="BR46" s="26"/>
      <c r="BS46" s="26">
        <f t="shared" si="30"/>
        <v>0</v>
      </c>
      <c r="BT46" s="26"/>
      <c r="BU46" s="26">
        <f t="shared" si="31"/>
        <v>0</v>
      </c>
      <c r="BV46" s="26"/>
      <c r="BW46" s="26"/>
      <c r="BX46" s="26"/>
      <c r="BY46" s="26">
        <f t="shared" si="32"/>
        <v>0</v>
      </c>
      <c r="BZ46" s="26"/>
      <c r="CA46" s="26">
        <f t="shared" si="33"/>
        <v>0</v>
      </c>
      <c r="CB46" s="26"/>
      <c r="CC46" s="26">
        <f t="shared" si="34"/>
        <v>0</v>
      </c>
      <c r="CD46" s="26"/>
      <c r="CE46" s="26"/>
      <c r="CF46" s="26"/>
      <c r="CG46" s="26">
        <f t="shared" si="35"/>
        <v>0</v>
      </c>
      <c r="CH46" s="26"/>
      <c r="CI46" s="72">
        <f t="shared" si="36"/>
        <v>0</v>
      </c>
      <c r="CJ46" s="26"/>
      <c r="CK46" s="26">
        <f t="shared" si="37"/>
        <v>0</v>
      </c>
      <c r="CL46" s="81"/>
      <c r="CM46" s="26"/>
      <c r="CN46" s="26"/>
      <c r="CO46" s="26">
        <f t="shared" si="38"/>
        <v>0</v>
      </c>
      <c r="CP46" s="26"/>
      <c r="CQ46" s="26">
        <f t="shared" si="39"/>
        <v>0</v>
      </c>
      <c r="CR46" s="26"/>
      <c r="CS46" s="26">
        <f t="shared" si="40"/>
        <v>0</v>
      </c>
      <c r="CT46" s="26"/>
      <c r="CU46" s="26"/>
      <c r="CV46" s="11"/>
      <c r="CW46" s="63">
        <f t="shared" si="41"/>
        <v>0</v>
      </c>
      <c r="CX46" s="11"/>
      <c r="CY46" s="63">
        <f t="shared" si="42"/>
        <v>0</v>
      </c>
      <c r="CZ46" s="11"/>
      <c r="DA46" s="63">
        <f t="shared" si="43"/>
        <v>0</v>
      </c>
      <c r="DB46" s="26"/>
    </row>
    <row r="47" spans="1:106" ht="12.75" customHeight="1" x14ac:dyDescent="0.2">
      <c r="A47" s="51" t="s">
        <v>91</v>
      </c>
      <c r="B47" s="25" t="s">
        <v>48</v>
      </c>
      <c r="C47" s="54">
        <f t="shared" si="1"/>
        <v>0</v>
      </c>
      <c r="D47" s="54">
        <f t="shared" si="44"/>
        <v>0</v>
      </c>
      <c r="E47" s="54">
        <f t="shared" si="3"/>
        <v>0</v>
      </c>
      <c r="F47" s="54">
        <f t="shared" si="45"/>
        <v>0</v>
      </c>
      <c r="G47" s="54">
        <f t="shared" si="46"/>
        <v>0</v>
      </c>
      <c r="H47" s="54">
        <f t="shared" si="47"/>
        <v>0</v>
      </c>
      <c r="I47" s="54">
        <f t="shared" si="48"/>
        <v>0</v>
      </c>
      <c r="J47" s="54">
        <f t="shared" si="49"/>
        <v>0</v>
      </c>
      <c r="K47" s="26"/>
      <c r="L47" s="26"/>
      <c r="M47" s="26">
        <f t="shared" si="8"/>
        <v>0</v>
      </c>
      <c r="N47" s="26"/>
      <c r="O47" s="26">
        <f t="shared" si="9"/>
        <v>0</v>
      </c>
      <c r="P47" s="26"/>
      <c r="Q47" s="26">
        <f t="shared" si="10"/>
        <v>0</v>
      </c>
      <c r="R47" s="26"/>
      <c r="S47" s="26"/>
      <c r="T47" s="26"/>
      <c r="U47" s="26">
        <f t="shared" si="11"/>
        <v>0</v>
      </c>
      <c r="V47" s="26"/>
      <c r="W47" s="26">
        <f t="shared" si="12"/>
        <v>0</v>
      </c>
      <c r="X47" s="26"/>
      <c r="Y47" s="26">
        <f t="shared" si="13"/>
        <v>0</v>
      </c>
      <c r="Z47" s="26"/>
      <c r="AA47" s="26"/>
      <c r="AB47" s="26"/>
      <c r="AC47" s="41">
        <f t="shared" si="14"/>
        <v>0</v>
      </c>
      <c r="AD47" s="41"/>
      <c r="AE47" s="41">
        <f t="shared" si="15"/>
        <v>0</v>
      </c>
      <c r="AF47" s="41"/>
      <c r="AG47" s="41">
        <f t="shared" si="16"/>
        <v>0</v>
      </c>
      <c r="AH47" s="41"/>
      <c r="AI47" s="25"/>
      <c r="AJ47" s="25"/>
      <c r="AK47" s="61">
        <f t="shared" si="17"/>
        <v>0</v>
      </c>
      <c r="AL47" s="61"/>
      <c r="AM47" s="61">
        <f t="shared" si="18"/>
        <v>0</v>
      </c>
      <c r="AN47" s="61"/>
      <c r="AO47" s="61">
        <f t="shared" si="19"/>
        <v>0</v>
      </c>
      <c r="AP47" s="61"/>
      <c r="AQ47" s="25"/>
      <c r="AR47" s="25"/>
      <c r="AS47" s="62">
        <f t="shared" si="20"/>
        <v>0</v>
      </c>
      <c r="AT47" s="62"/>
      <c r="AU47" s="62">
        <f t="shared" si="21"/>
        <v>0</v>
      </c>
      <c r="AV47" s="62"/>
      <c r="AW47" s="62">
        <f t="shared" si="22"/>
        <v>0</v>
      </c>
      <c r="AX47" s="62"/>
      <c r="AY47" s="25"/>
      <c r="AZ47" s="25"/>
      <c r="BA47" s="62">
        <f t="shared" si="23"/>
        <v>0</v>
      </c>
      <c r="BB47" s="62"/>
      <c r="BC47" s="62">
        <f t="shared" si="24"/>
        <v>0</v>
      </c>
      <c r="BD47" s="62"/>
      <c r="BE47" s="62">
        <f t="shared" si="25"/>
        <v>0</v>
      </c>
      <c r="BF47" s="62"/>
      <c r="BG47" s="26"/>
      <c r="BH47" s="26"/>
      <c r="BI47" s="26">
        <f t="shared" si="26"/>
        <v>0</v>
      </c>
      <c r="BJ47" s="26"/>
      <c r="BK47" s="26">
        <f t="shared" si="27"/>
        <v>0</v>
      </c>
      <c r="BL47" s="26"/>
      <c r="BM47" s="26">
        <f t="shared" si="28"/>
        <v>0</v>
      </c>
      <c r="BN47" s="26"/>
      <c r="BO47" s="26"/>
      <c r="BP47" s="26"/>
      <c r="BQ47" s="26">
        <f t="shared" si="29"/>
        <v>0</v>
      </c>
      <c r="BR47" s="26"/>
      <c r="BS47" s="26">
        <f t="shared" si="30"/>
        <v>0</v>
      </c>
      <c r="BT47" s="26"/>
      <c r="BU47" s="26">
        <f t="shared" si="31"/>
        <v>0</v>
      </c>
      <c r="BV47" s="26"/>
      <c r="BW47" s="26"/>
      <c r="BX47" s="26"/>
      <c r="BY47" s="26">
        <f t="shared" si="32"/>
        <v>0</v>
      </c>
      <c r="BZ47" s="26"/>
      <c r="CA47" s="26">
        <f t="shared" si="33"/>
        <v>0</v>
      </c>
      <c r="CB47" s="26"/>
      <c r="CC47" s="26">
        <f t="shared" si="34"/>
        <v>0</v>
      </c>
      <c r="CD47" s="26"/>
      <c r="CE47" s="26"/>
      <c r="CF47" s="26"/>
      <c r="CG47" s="26">
        <f t="shared" si="35"/>
        <v>0</v>
      </c>
      <c r="CH47" s="26"/>
      <c r="CI47" s="72">
        <f t="shared" si="36"/>
        <v>0</v>
      </c>
      <c r="CJ47" s="26"/>
      <c r="CK47" s="26">
        <f t="shared" si="37"/>
        <v>0</v>
      </c>
      <c r="CL47" s="81"/>
      <c r="CM47" s="26"/>
      <c r="CN47" s="26"/>
      <c r="CO47" s="26">
        <f t="shared" si="38"/>
        <v>0</v>
      </c>
      <c r="CP47" s="26"/>
      <c r="CQ47" s="26">
        <f t="shared" si="39"/>
        <v>0</v>
      </c>
      <c r="CR47" s="26"/>
      <c r="CS47" s="26">
        <f t="shared" si="40"/>
        <v>0</v>
      </c>
      <c r="CT47" s="26"/>
      <c r="CU47" s="26"/>
      <c r="CV47" s="11"/>
      <c r="CW47" s="63">
        <f t="shared" si="41"/>
        <v>0</v>
      </c>
      <c r="CX47" s="11"/>
      <c r="CY47" s="63">
        <f t="shared" si="42"/>
        <v>0</v>
      </c>
      <c r="CZ47" s="11"/>
      <c r="DA47" s="63">
        <f t="shared" si="43"/>
        <v>0</v>
      </c>
      <c r="DB47" s="26"/>
    </row>
    <row r="48" spans="1:106" ht="12.75" customHeight="1" x14ac:dyDescent="0.2">
      <c r="A48" s="51" t="s">
        <v>92</v>
      </c>
      <c r="B48" s="25" t="s">
        <v>49</v>
      </c>
      <c r="C48" s="54">
        <f t="shared" si="1"/>
        <v>259</v>
      </c>
      <c r="D48" s="54">
        <f t="shared" si="44"/>
        <v>0</v>
      </c>
      <c r="E48" s="54">
        <f t="shared" si="3"/>
        <v>259</v>
      </c>
      <c r="F48" s="54">
        <f t="shared" si="45"/>
        <v>0</v>
      </c>
      <c r="G48" s="54">
        <f t="shared" si="46"/>
        <v>259</v>
      </c>
      <c r="H48" s="54">
        <f t="shared" si="47"/>
        <v>0</v>
      </c>
      <c r="I48" s="54">
        <f t="shared" si="48"/>
        <v>259</v>
      </c>
      <c r="J48" s="54">
        <f t="shared" si="49"/>
        <v>68</v>
      </c>
      <c r="K48" s="26"/>
      <c r="L48" s="26"/>
      <c r="M48" s="26">
        <f t="shared" si="8"/>
        <v>0</v>
      </c>
      <c r="N48" s="26"/>
      <c r="O48" s="26">
        <f t="shared" si="9"/>
        <v>0</v>
      </c>
      <c r="P48" s="26"/>
      <c r="Q48" s="26">
        <f t="shared" si="10"/>
        <v>0</v>
      </c>
      <c r="R48" s="26"/>
      <c r="S48" s="26"/>
      <c r="T48" s="26"/>
      <c r="U48" s="26">
        <f t="shared" si="11"/>
        <v>0</v>
      </c>
      <c r="V48" s="26"/>
      <c r="W48" s="26">
        <f t="shared" si="12"/>
        <v>0</v>
      </c>
      <c r="X48" s="26"/>
      <c r="Y48" s="26">
        <f t="shared" si="13"/>
        <v>0</v>
      </c>
      <c r="Z48" s="26">
        <v>2</v>
      </c>
      <c r="AA48" s="26">
        <v>259</v>
      </c>
      <c r="AB48" s="26"/>
      <c r="AC48" s="41">
        <f t="shared" si="14"/>
        <v>259</v>
      </c>
      <c r="AD48" s="41"/>
      <c r="AE48" s="41">
        <f t="shared" si="15"/>
        <v>259</v>
      </c>
      <c r="AF48" s="41"/>
      <c r="AG48" s="41">
        <f t="shared" si="16"/>
        <v>259</v>
      </c>
      <c r="AH48" s="41">
        <v>66</v>
      </c>
      <c r="AI48" s="25"/>
      <c r="AJ48" s="25"/>
      <c r="AK48" s="61">
        <f t="shared" si="17"/>
        <v>0</v>
      </c>
      <c r="AL48" s="61"/>
      <c r="AM48" s="61">
        <f t="shared" si="18"/>
        <v>0</v>
      </c>
      <c r="AN48" s="61"/>
      <c r="AO48" s="61">
        <f t="shared" si="19"/>
        <v>0</v>
      </c>
      <c r="AP48" s="61"/>
      <c r="AQ48" s="25"/>
      <c r="AR48" s="25"/>
      <c r="AS48" s="62">
        <f t="shared" si="20"/>
        <v>0</v>
      </c>
      <c r="AT48" s="62"/>
      <c r="AU48" s="62">
        <f t="shared" si="21"/>
        <v>0</v>
      </c>
      <c r="AV48" s="62"/>
      <c r="AW48" s="62">
        <f t="shared" si="22"/>
        <v>0</v>
      </c>
      <c r="AX48" s="62"/>
      <c r="AY48" s="25"/>
      <c r="AZ48" s="25"/>
      <c r="BA48" s="62">
        <f t="shared" si="23"/>
        <v>0</v>
      </c>
      <c r="BB48" s="62"/>
      <c r="BC48" s="62">
        <f t="shared" si="24"/>
        <v>0</v>
      </c>
      <c r="BD48" s="62"/>
      <c r="BE48" s="62">
        <f t="shared" si="25"/>
        <v>0</v>
      </c>
      <c r="BF48" s="62"/>
      <c r="BG48" s="26"/>
      <c r="BH48" s="26"/>
      <c r="BI48" s="26">
        <f t="shared" si="26"/>
        <v>0</v>
      </c>
      <c r="BJ48" s="26"/>
      <c r="BK48" s="26">
        <f t="shared" si="27"/>
        <v>0</v>
      </c>
      <c r="BL48" s="26"/>
      <c r="BM48" s="26">
        <f t="shared" si="28"/>
        <v>0</v>
      </c>
      <c r="BN48" s="26"/>
      <c r="BO48" s="26"/>
      <c r="BP48" s="26"/>
      <c r="BQ48" s="26">
        <f t="shared" si="29"/>
        <v>0</v>
      </c>
      <c r="BR48" s="26"/>
      <c r="BS48" s="26">
        <f t="shared" si="30"/>
        <v>0</v>
      </c>
      <c r="BT48" s="26"/>
      <c r="BU48" s="26">
        <f t="shared" si="31"/>
        <v>0</v>
      </c>
      <c r="BV48" s="26"/>
      <c r="BW48" s="26"/>
      <c r="BX48" s="26"/>
      <c r="BY48" s="26">
        <f t="shared" si="32"/>
        <v>0</v>
      </c>
      <c r="BZ48" s="26"/>
      <c r="CA48" s="26">
        <f t="shared" si="33"/>
        <v>0</v>
      </c>
      <c r="CB48" s="26"/>
      <c r="CC48" s="26">
        <f t="shared" si="34"/>
        <v>0</v>
      </c>
      <c r="CD48" s="26"/>
      <c r="CE48" s="26"/>
      <c r="CF48" s="26"/>
      <c r="CG48" s="26">
        <f t="shared" si="35"/>
        <v>0</v>
      </c>
      <c r="CH48" s="26"/>
      <c r="CI48" s="72">
        <f t="shared" si="36"/>
        <v>0</v>
      </c>
      <c r="CJ48" s="26"/>
      <c r="CK48" s="26">
        <f t="shared" si="37"/>
        <v>0</v>
      </c>
      <c r="CL48" s="81"/>
      <c r="CM48" s="26"/>
      <c r="CN48" s="26"/>
      <c r="CO48" s="26">
        <f t="shared" si="38"/>
        <v>0</v>
      </c>
      <c r="CP48" s="26"/>
      <c r="CQ48" s="26">
        <f t="shared" si="39"/>
        <v>0</v>
      </c>
      <c r="CR48" s="26"/>
      <c r="CS48" s="26">
        <f t="shared" si="40"/>
        <v>0</v>
      </c>
      <c r="CT48" s="26"/>
      <c r="CU48" s="26"/>
      <c r="CV48" s="11"/>
      <c r="CW48" s="63">
        <f t="shared" si="41"/>
        <v>0</v>
      </c>
      <c r="CX48" s="11"/>
      <c r="CY48" s="63">
        <f t="shared" si="42"/>
        <v>0</v>
      </c>
      <c r="CZ48" s="11"/>
      <c r="DA48" s="63">
        <f t="shared" si="43"/>
        <v>0</v>
      </c>
      <c r="DB48" s="26"/>
    </row>
    <row r="49" spans="1:106" ht="12.75" customHeight="1" x14ac:dyDescent="0.2">
      <c r="A49" s="51" t="s">
        <v>93</v>
      </c>
      <c r="B49" s="25" t="s">
        <v>50</v>
      </c>
      <c r="C49" s="54">
        <f t="shared" si="1"/>
        <v>5619</v>
      </c>
      <c r="D49" s="54">
        <f t="shared" si="44"/>
        <v>1212</v>
      </c>
      <c r="E49" s="54">
        <f t="shared" si="3"/>
        <v>6831</v>
      </c>
      <c r="F49" s="54">
        <f t="shared" si="45"/>
        <v>0</v>
      </c>
      <c r="G49" s="54">
        <f t="shared" si="46"/>
        <v>6831</v>
      </c>
      <c r="H49" s="54">
        <f t="shared" si="47"/>
        <v>0</v>
      </c>
      <c r="I49" s="54">
        <f t="shared" si="48"/>
        <v>6831</v>
      </c>
      <c r="J49" s="54">
        <f t="shared" si="49"/>
        <v>5406</v>
      </c>
      <c r="K49" s="26"/>
      <c r="L49" s="26"/>
      <c r="M49" s="26">
        <f t="shared" si="8"/>
        <v>0</v>
      </c>
      <c r="N49" s="26"/>
      <c r="O49" s="26">
        <f t="shared" si="9"/>
        <v>0</v>
      </c>
      <c r="P49" s="26"/>
      <c r="Q49" s="26">
        <f t="shared" si="10"/>
        <v>0</v>
      </c>
      <c r="R49" s="26"/>
      <c r="S49" s="26"/>
      <c r="T49" s="26"/>
      <c r="U49" s="26">
        <f t="shared" si="11"/>
        <v>0</v>
      </c>
      <c r="V49" s="26"/>
      <c r="W49" s="26">
        <f t="shared" si="12"/>
        <v>0</v>
      </c>
      <c r="X49" s="26"/>
      <c r="Y49" s="26">
        <f t="shared" si="13"/>
        <v>0</v>
      </c>
      <c r="Z49" s="26"/>
      <c r="AA49" s="26">
        <v>5619</v>
      </c>
      <c r="AB49" s="26">
        <v>1212</v>
      </c>
      <c r="AC49" s="41">
        <f t="shared" si="14"/>
        <v>6831</v>
      </c>
      <c r="AD49" s="41"/>
      <c r="AE49" s="41">
        <f t="shared" si="15"/>
        <v>6831</v>
      </c>
      <c r="AF49" s="41"/>
      <c r="AG49" s="41">
        <f t="shared" si="16"/>
        <v>6831</v>
      </c>
      <c r="AH49" s="41">
        <v>5406</v>
      </c>
      <c r="AI49" s="25"/>
      <c r="AJ49" s="25"/>
      <c r="AK49" s="61">
        <f t="shared" si="17"/>
        <v>0</v>
      </c>
      <c r="AL49" s="61"/>
      <c r="AM49" s="61">
        <f t="shared" si="18"/>
        <v>0</v>
      </c>
      <c r="AN49" s="61"/>
      <c r="AO49" s="61">
        <f t="shared" si="19"/>
        <v>0</v>
      </c>
      <c r="AP49" s="61"/>
      <c r="AQ49" s="25"/>
      <c r="AR49" s="25"/>
      <c r="AS49" s="62">
        <f t="shared" si="20"/>
        <v>0</v>
      </c>
      <c r="AT49" s="62"/>
      <c r="AU49" s="62">
        <f t="shared" si="21"/>
        <v>0</v>
      </c>
      <c r="AV49" s="62"/>
      <c r="AW49" s="62">
        <f t="shared" si="22"/>
        <v>0</v>
      </c>
      <c r="AX49" s="62"/>
      <c r="AY49" s="25"/>
      <c r="AZ49" s="25"/>
      <c r="BA49" s="62">
        <f t="shared" si="23"/>
        <v>0</v>
      </c>
      <c r="BB49" s="62"/>
      <c r="BC49" s="62">
        <f t="shared" si="24"/>
        <v>0</v>
      </c>
      <c r="BD49" s="62"/>
      <c r="BE49" s="62">
        <f t="shared" si="25"/>
        <v>0</v>
      </c>
      <c r="BF49" s="62"/>
      <c r="BG49" s="26"/>
      <c r="BH49" s="26"/>
      <c r="BI49" s="26">
        <f t="shared" si="26"/>
        <v>0</v>
      </c>
      <c r="BJ49" s="26"/>
      <c r="BK49" s="26">
        <f t="shared" si="27"/>
        <v>0</v>
      </c>
      <c r="BL49" s="26"/>
      <c r="BM49" s="26">
        <f t="shared" si="28"/>
        <v>0</v>
      </c>
      <c r="BN49" s="26"/>
      <c r="BO49" s="26"/>
      <c r="BP49" s="26"/>
      <c r="BQ49" s="26">
        <f t="shared" si="29"/>
        <v>0</v>
      </c>
      <c r="BR49" s="26"/>
      <c r="BS49" s="26">
        <f t="shared" si="30"/>
        <v>0</v>
      </c>
      <c r="BT49" s="26"/>
      <c r="BU49" s="26">
        <f t="shared" si="31"/>
        <v>0</v>
      </c>
      <c r="BV49" s="26"/>
      <c r="BW49" s="26"/>
      <c r="BX49" s="26"/>
      <c r="BY49" s="26">
        <f t="shared" si="32"/>
        <v>0</v>
      </c>
      <c r="BZ49" s="26"/>
      <c r="CA49" s="26">
        <f t="shared" si="33"/>
        <v>0</v>
      </c>
      <c r="CB49" s="26"/>
      <c r="CC49" s="26">
        <f t="shared" si="34"/>
        <v>0</v>
      </c>
      <c r="CD49" s="26"/>
      <c r="CE49" s="26"/>
      <c r="CF49" s="26"/>
      <c r="CG49" s="26">
        <f t="shared" si="35"/>
        <v>0</v>
      </c>
      <c r="CH49" s="26"/>
      <c r="CI49" s="72">
        <f t="shared" si="36"/>
        <v>0</v>
      </c>
      <c r="CJ49" s="26"/>
      <c r="CK49" s="26">
        <f t="shared" si="37"/>
        <v>0</v>
      </c>
      <c r="CL49" s="81"/>
      <c r="CM49" s="26"/>
      <c r="CN49" s="26"/>
      <c r="CO49" s="26">
        <f t="shared" si="38"/>
        <v>0</v>
      </c>
      <c r="CP49" s="26"/>
      <c r="CQ49" s="26">
        <f t="shared" si="39"/>
        <v>0</v>
      </c>
      <c r="CR49" s="26"/>
      <c r="CS49" s="26">
        <f t="shared" si="40"/>
        <v>0</v>
      </c>
      <c r="CT49" s="26"/>
      <c r="CU49" s="26"/>
      <c r="CV49" s="11"/>
      <c r="CW49" s="63">
        <f t="shared" si="41"/>
        <v>0</v>
      </c>
      <c r="CX49" s="11"/>
      <c r="CY49" s="63">
        <f t="shared" si="42"/>
        <v>0</v>
      </c>
      <c r="CZ49" s="11"/>
      <c r="DA49" s="63">
        <f t="shared" si="43"/>
        <v>0</v>
      </c>
      <c r="DB49" s="26"/>
    </row>
    <row r="50" spans="1:106" ht="12.75" customHeight="1" x14ac:dyDescent="0.2">
      <c r="A50" s="51" t="s">
        <v>112</v>
      </c>
      <c r="B50" s="25" t="s">
        <v>113</v>
      </c>
      <c r="C50" s="54">
        <f t="shared" si="1"/>
        <v>12028</v>
      </c>
      <c r="D50" s="54">
        <f t="shared" si="44"/>
        <v>0</v>
      </c>
      <c r="E50" s="54">
        <f t="shared" si="3"/>
        <v>12028</v>
      </c>
      <c r="F50" s="54">
        <f t="shared" si="45"/>
        <v>39550</v>
      </c>
      <c r="G50" s="54">
        <f t="shared" si="46"/>
        <v>51578</v>
      </c>
      <c r="H50" s="54">
        <f t="shared" si="47"/>
        <v>-29800</v>
      </c>
      <c r="I50" s="54">
        <f t="shared" si="48"/>
        <v>21778</v>
      </c>
      <c r="J50" s="54">
        <f t="shared" si="49"/>
        <v>24603</v>
      </c>
      <c r="K50" s="26">
        <v>3800</v>
      </c>
      <c r="L50" s="26"/>
      <c r="M50" s="26">
        <f t="shared" si="8"/>
        <v>3800</v>
      </c>
      <c r="N50" s="26">
        <v>35000</v>
      </c>
      <c r="O50" s="26">
        <f t="shared" si="9"/>
        <v>38800</v>
      </c>
      <c r="P50" s="26">
        <v>-28000</v>
      </c>
      <c r="Q50" s="26">
        <f t="shared" si="10"/>
        <v>10800</v>
      </c>
      <c r="R50" s="26">
        <v>7643</v>
      </c>
      <c r="S50" s="26">
        <v>494</v>
      </c>
      <c r="T50" s="26"/>
      <c r="U50" s="26">
        <f t="shared" si="11"/>
        <v>494</v>
      </c>
      <c r="V50" s="26">
        <v>4550</v>
      </c>
      <c r="W50" s="26">
        <f t="shared" si="12"/>
        <v>5044</v>
      </c>
      <c r="X50" s="26">
        <v>-1800</v>
      </c>
      <c r="Y50" s="26">
        <f t="shared" si="13"/>
        <v>3244</v>
      </c>
      <c r="Z50" s="26">
        <v>902</v>
      </c>
      <c r="AA50" s="26">
        <f>5702+2032</f>
        <v>7734</v>
      </c>
      <c r="AB50" s="26"/>
      <c r="AC50" s="41">
        <f t="shared" si="14"/>
        <v>7734</v>
      </c>
      <c r="AD50" s="41"/>
      <c r="AE50" s="41">
        <f t="shared" si="15"/>
        <v>7734</v>
      </c>
      <c r="AF50" s="41"/>
      <c r="AG50" s="41">
        <f t="shared" si="16"/>
        <v>7734</v>
      </c>
      <c r="AH50" s="41">
        <v>16058</v>
      </c>
      <c r="AI50" s="25"/>
      <c r="AJ50" s="25"/>
      <c r="AK50" s="61">
        <f t="shared" si="17"/>
        <v>0</v>
      </c>
      <c r="AL50" s="61"/>
      <c r="AM50" s="61">
        <f t="shared" si="18"/>
        <v>0</v>
      </c>
      <c r="AN50" s="61"/>
      <c r="AO50" s="61">
        <f t="shared" si="19"/>
        <v>0</v>
      </c>
      <c r="AP50" s="61"/>
      <c r="AQ50" s="25"/>
      <c r="AR50" s="25"/>
      <c r="AS50" s="62">
        <f t="shared" si="20"/>
        <v>0</v>
      </c>
      <c r="AT50" s="62"/>
      <c r="AU50" s="62">
        <f t="shared" si="21"/>
        <v>0</v>
      </c>
      <c r="AV50" s="62"/>
      <c r="AW50" s="62">
        <f t="shared" si="22"/>
        <v>0</v>
      </c>
      <c r="AX50" s="62"/>
      <c r="AY50" s="25"/>
      <c r="AZ50" s="25"/>
      <c r="BA50" s="62">
        <f t="shared" si="23"/>
        <v>0</v>
      </c>
      <c r="BB50" s="62"/>
      <c r="BC50" s="62">
        <f t="shared" si="24"/>
        <v>0</v>
      </c>
      <c r="BD50" s="62"/>
      <c r="BE50" s="62">
        <f t="shared" si="25"/>
        <v>0</v>
      </c>
      <c r="BF50" s="62"/>
      <c r="BG50" s="26"/>
      <c r="BH50" s="26"/>
      <c r="BI50" s="26">
        <f t="shared" si="26"/>
        <v>0</v>
      </c>
      <c r="BJ50" s="26"/>
      <c r="BK50" s="26">
        <f t="shared" si="27"/>
        <v>0</v>
      </c>
      <c r="BL50" s="26"/>
      <c r="BM50" s="26">
        <f t="shared" si="28"/>
        <v>0</v>
      </c>
      <c r="BN50" s="26"/>
      <c r="BO50" s="26"/>
      <c r="BP50" s="26"/>
      <c r="BQ50" s="26">
        <f t="shared" si="29"/>
        <v>0</v>
      </c>
      <c r="BR50" s="26"/>
      <c r="BS50" s="26">
        <f t="shared" si="30"/>
        <v>0</v>
      </c>
      <c r="BT50" s="26"/>
      <c r="BU50" s="26">
        <f t="shared" si="31"/>
        <v>0</v>
      </c>
      <c r="BV50" s="26"/>
      <c r="BW50" s="26"/>
      <c r="BX50" s="26"/>
      <c r="BY50" s="26">
        <f t="shared" si="32"/>
        <v>0</v>
      </c>
      <c r="BZ50" s="26"/>
      <c r="CA50" s="26">
        <f t="shared" si="33"/>
        <v>0</v>
      </c>
      <c r="CB50" s="26"/>
      <c r="CC50" s="26">
        <f t="shared" si="34"/>
        <v>0</v>
      </c>
      <c r="CD50" s="26"/>
      <c r="CE50" s="26"/>
      <c r="CF50" s="26"/>
      <c r="CG50" s="26">
        <f t="shared" si="35"/>
        <v>0</v>
      </c>
      <c r="CH50" s="26"/>
      <c r="CI50" s="72">
        <f t="shared" si="36"/>
        <v>0</v>
      </c>
      <c r="CJ50" s="26"/>
      <c r="CK50" s="26">
        <f t="shared" si="37"/>
        <v>0</v>
      </c>
      <c r="CL50" s="81"/>
      <c r="CM50" s="26"/>
      <c r="CN50" s="26"/>
      <c r="CO50" s="26">
        <f t="shared" si="38"/>
        <v>0</v>
      </c>
      <c r="CP50" s="26"/>
      <c r="CQ50" s="26">
        <f t="shared" si="39"/>
        <v>0</v>
      </c>
      <c r="CR50" s="26"/>
      <c r="CS50" s="26">
        <f t="shared" si="40"/>
        <v>0</v>
      </c>
      <c r="CT50" s="26"/>
      <c r="CU50" s="26"/>
      <c r="CV50" s="11"/>
      <c r="CW50" s="63">
        <f t="shared" si="41"/>
        <v>0</v>
      </c>
      <c r="CX50" s="11"/>
      <c r="CY50" s="63">
        <f t="shared" si="42"/>
        <v>0</v>
      </c>
      <c r="CZ50" s="11"/>
      <c r="DA50" s="63">
        <f t="shared" si="43"/>
        <v>0</v>
      </c>
      <c r="DB50" s="26"/>
    </row>
    <row r="51" spans="1:106" ht="12.75" customHeight="1" x14ac:dyDescent="0.2">
      <c r="A51" s="51" t="s">
        <v>128</v>
      </c>
      <c r="B51" s="25" t="s">
        <v>129</v>
      </c>
      <c r="C51" s="54">
        <f t="shared" si="1"/>
        <v>6572</v>
      </c>
      <c r="D51" s="54">
        <f t="shared" si="44"/>
        <v>0</v>
      </c>
      <c r="E51" s="54">
        <f t="shared" si="3"/>
        <v>6572</v>
      </c>
      <c r="F51" s="54">
        <f t="shared" si="45"/>
        <v>-1000</v>
      </c>
      <c r="G51" s="54">
        <f t="shared" si="46"/>
        <v>5572</v>
      </c>
      <c r="H51" s="54">
        <f t="shared" si="47"/>
        <v>0</v>
      </c>
      <c r="I51" s="54">
        <f t="shared" si="48"/>
        <v>5572</v>
      </c>
      <c r="J51" s="54">
        <f t="shared" si="49"/>
        <v>3081</v>
      </c>
      <c r="K51" s="26"/>
      <c r="L51" s="26"/>
      <c r="M51" s="26">
        <f t="shared" si="8"/>
        <v>0</v>
      </c>
      <c r="N51" s="26"/>
      <c r="O51" s="26">
        <f t="shared" si="9"/>
        <v>0</v>
      </c>
      <c r="P51" s="26"/>
      <c r="Q51" s="26">
        <f t="shared" si="10"/>
        <v>0</v>
      </c>
      <c r="R51" s="26"/>
      <c r="S51" s="26"/>
      <c r="T51" s="26"/>
      <c r="U51" s="26">
        <f t="shared" si="11"/>
        <v>0</v>
      </c>
      <c r="V51" s="26"/>
      <c r="W51" s="26">
        <f t="shared" si="12"/>
        <v>0</v>
      </c>
      <c r="X51" s="26"/>
      <c r="Y51" s="26">
        <f t="shared" si="13"/>
        <v>0</v>
      </c>
      <c r="Z51" s="26"/>
      <c r="AA51" s="26">
        <v>6572</v>
      </c>
      <c r="AB51" s="26"/>
      <c r="AC51" s="41">
        <f t="shared" si="14"/>
        <v>6572</v>
      </c>
      <c r="AD51" s="41">
        <v>-1000</v>
      </c>
      <c r="AE51" s="41">
        <f t="shared" si="15"/>
        <v>5572</v>
      </c>
      <c r="AF51" s="41"/>
      <c r="AG51" s="41">
        <f t="shared" si="16"/>
        <v>5572</v>
      </c>
      <c r="AH51" s="41">
        <v>3081</v>
      </c>
      <c r="AI51" s="25"/>
      <c r="AJ51" s="25"/>
      <c r="AK51" s="61">
        <f t="shared" si="17"/>
        <v>0</v>
      </c>
      <c r="AL51" s="61"/>
      <c r="AM51" s="61">
        <f t="shared" si="18"/>
        <v>0</v>
      </c>
      <c r="AN51" s="61"/>
      <c r="AO51" s="61">
        <f t="shared" si="19"/>
        <v>0</v>
      </c>
      <c r="AP51" s="61"/>
      <c r="AQ51" s="25"/>
      <c r="AR51" s="25"/>
      <c r="AS51" s="62">
        <f t="shared" si="20"/>
        <v>0</v>
      </c>
      <c r="AT51" s="62"/>
      <c r="AU51" s="62">
        <f t="shared" si="21"/>
        <v>0</v>
      </c>
      <c r="AV51" s="62"/>
      <c r="AW51" s="62">
        <f t="shared" si="22"/>
        <v>0</v>
      </c>
      <c r="AX51" s="62"/>
      <c r="AY51" s="25"/>
      <c r="AZ51" s="25"/>
      <c r="BA51" s="62">
        <f t="shared" si="23"/>
        <v>0</v>
      </c>
      <c r="BB51" s="62"/>
      <c r="BC51" s="62">
        <f t="shared" si="24"/>
        <v>0</v>
      </c>
      <c r="BD51" s="62"/>
      <c r="BE51" s="62">
        <f t="shared" si="25"/>
        <v>0</v>
      </c>
      <c r="BF51" s="62"/>
      <c r="BG51" s="26"/>
      <c r="BH51" s="26"/>
      <c r="BI51" s="26">
        <f t="shared" si="26"/>
        <v>0</v>
      </c>
      <c r="BJ51" s="26"/>
      <c r="BK51" s="26">
        <f t="shared" si="27"/>
        <v>0</v>
      </c>
      <c r="BL51" s="26"/>
      <c r="BM51" s="26">
        <f t="shared" si="28"/>
        <v>0</v>
      </c>
      <c r="BN51" s="26"/>
      <c r="BO51" s="26"/>
      <c r="BP51" s="26"/>
      <c r="BQ51" s="26">
        <f t="shared" si="29"/>
        <v>0</v>
      </c>
      <c r="BR51" s="26"/>
      <c r="BS51" s="26">
        <f t="shared" si="30"/>
        <v>0</v>
      </c>
      <c r="BT51" s="26"/>
      <c r="BU51" s="26">
        <f t="shared" si="31"/>
        <v>0</v>
      </c>
      <c r="BV51" s="26"/>
      <c r="BW51" s="26"/>
      <c r="BX51" s="26"/>
      <c r="BY51" s="26">
        <f t="shared" si="32"/>
        <v>0</v>
      </c>
      <c r="BZ51" s="26"/>
      <c r="CA51" s="26">
        <f t="shared" si="33"/>
        <v>0</v>
      </c>
      <c r="CB51" s="26"/>
      <c r="CC51" s="26">
        <f t="shared" si="34"/>
        <v>0</v>
      </c>
      <c r="CD51" s="26"/>
      <c r="CE51" s="26"/>
      <c r="CF51" s="26"/>
      <c r="CG51" s="26">
        <f t="shared" si="35"/>
        <v>0</v>
      </c>
      <c r="CH51" s="26"/>
      <c r="CI51" s="72">
        <f t="shared" si="36"/>
        <v>0</v>
      </c>
      <c r="CJ51" s="26"/>
      <c r="CK51" s="26">
        <f t="shared" si="37"/>
        <v>0</v>
      </c>
      <c r="CL51" s="81"/>
      <c r="CM51" s="26"/>
      <c r="CN51" s="26"/>
      <c r="CO51" s="26">
        <f t="shared" si="38"/>
        <v>0</v>
      </c>
      <c r="CP51" s="26"/>
      <c r="CQ51" s="26">
        <f t="shared" si="39"/>
        <v>0</v>
      </c>
      <c r="CR51" s="26"/>
      <c r="CS51" s="26">
        <f t="shared" si="40"/>
        <v>0</v>
      </c>
      <c r="CT51" s="26"/>
      <c r="CU51" s="26"/>
      <c r="CV51" s="11"/>
      <c r="CW51" s="63">
        <f t="shared" si="41"/>
        <v>0</v>
      </c>
      <c r="CX51" s="11"/>
      <c r="CY51" s="63">
        <f t="shared" si="42"/>
        <v>0</v>
      </c>
      <c r="CZ51" s="11"/>
      <c r="DA51" s="63">
        <f t="shared" si="43"/>
        <v>0</v>
      </c>
      <c r="DB51" s="26"/>
    </row>
    <row r="52" spans="1:106" ht="12.75" customHeight="1" x14ac:dyDescent="0.2">
      <c r="A52" s="51" t="s">
        <v>104</v>
      </c>
      <c r="B52" s="25" t="s">
        <v>105</v>
      </c>
      <c r="C52" s="54">
        <f t="shared" si="1"/>
        <v>192</v>
      </c>
      <c r="D52" s="54">
        <f t="shared" si="44"/>
        <v>0</v>
      </c>
      <c r="E52" s="54">
        <f t="shared" si="3"/>
        <v>192</v>
      </c>
      <c r="F52" s="54">
        <f t="shared" si="45"/>
        <v>0</v>
      </c>
      <c r="G52" s="54">
        <f t="shared" si="46"/>
        <v>192</v>
      </c>
      <c r="H52" s="54">
        <f t="shared" si="47"/>
        <v>0</v>
      </c>
      <c r="I52" s="54">
        <f t="shared" si="48"/>
        <v>192</v>
      </c>
      <c r="J52" s="54">
        <f t="shared" si="49"/>
        <v>192</v>
      </c>
      <c r="K52" s="26"/>
      <c r="L52" s="26"/>
      <c r="M52" s="26">
        <f t="shared" si="8"/>
        <v>0</v>
      </c>
      <c r="N52" s="26"/>
      <c r="O52" s="26">
        <f t="shared" si="9"/>
        <v>0</v>
      </c>
      <c r="P52" s="26"/>
      <c r="Q52" s="26">
        <f t="shared" si="10"/>
        <v>0</v>
      </c>
      <c r="R52" s="26"/>
      <c r="S52" s="26"/>
      <c r="T52" s="26"/>
      <c r="U52" s="26">
        <f t="shared" si="11"/>
        <v>0</v>
      </c>
      <c r="V52" s="26"/>
      <c r="W52" s="26">
        <f t="shared" si="12"/>
        <v>0</v>
      </c>
      <c r="X52" s="26"/>
      <c r="Y52" s="26">
        <f t="shared" si="13"/>
        <v>0</v>
      </c>
      <c r="Z52" s="26"/>
      <c r="AA52" s="26">
        <v>192</v>
      </c>
      <c r="AB52" s="26"/>
      <c r="AC52" s="41">
        <f t="shared" si="14"/>
        <v>192</v>
      </c>
      <c r="AD52" s="41"/>
      <c r="AE52" s="41">
        <f t="shared" si="15"/>
        <v>192</v>
      </c>
      <c r="AF52" s="41"/>
      <c r="AG52" s="41">
        <f t="shared" si="16"/>
        <v>192</v>
      </c>
      <c r="AH52" s="41">
        <v>192</v>
      </c>
      <c r="AI52" s="25"/>
      <c r="AJ52" s="25"/>
      <c r="AK52" s="61">
        <f t="shared" si="17"/>
        <v>0</v>
      </c>
      <c r="AL52" s="61"/>
      <c r="AM52" s="61">
        <f t="shared" si="18"/>
        <v>0</v>
      </c>
      <c r="AN52" s="61"/>
      <c r="AO52" s="61">
        <f t="shared" si="19"/>
        <v>0</v>
      </c>
      <c r="AP52" s="61"/>
      <c r="AQ52" s="25"/>
      <c r="AR52" s="25"/>
      <c r="AS52" s="62">
        <f t="shared" si="20"/>
        <v>0</v>
      </c>
      <c r="AT52" s="62"/>
      <c r="AU52" s="62">
        <f t="shared" si="21"/>
        <v>0</v>
      </c>
      <c r="AV52" s="62"/>
      <c r="AW52" s="62">
        <f t="shared" si="22"/>
        <v>0</v>
      </c>
      <c r="AX52" s="62"/>
      <c r="AY52" s="25"/>
      <c r="AZ52" s="25"/>
      <c r="BA52" s="62">
        <f t="shared" si="23"/>
        <v>0</v>
      </c>
      <c r="BB52" s="62"/>
      <c r="BC52" s="62">
        <f t="shared" si="24"/>
        <v>0</v>
      </c>
      <c r="BD52" s="62"/>
      <c r="BE52" s="62">
        <f t="shared" si="25"/>
        <v>0</v>
      </c>
      <c r="BF52" s="62"/>
      <c r="BG52" s="26"/>
      <c r="BH52" s="26"/>
      <c r="BI52" s="26">
        <f t="shared" si="26"/>
        <v>0</v>
      </c>
      <c r="BJ52" s="26"/>
      <c r="BK52" s="26">
        <f t="shared" si="27"/>
        <v>0</v>
      </c>
      <c r="BL52" s="26"/>
      <c r="BM52" s="26">
        <f t="shared" si="28"/>
        <v>0</v>
      </c>
      <c r="BN52" s="26"/>
      <c r="BO52" s="26"/>
      <c r="BP52" s="26"/>
      <c r="BQ52" s="26">
        <f t="shared" si="29"/>
        <v>0</v>
      </c>
      <c r="BR52" s="26"/>
      <c r="BS52" s="26">
        <f t="shared" si="30"/>
        <v>0</v>
      </c>
      <c r="BT52" s="26"/>
      <c r="BU52" s="26">
        <f t="shared" si="31"/>
        <v>0</v>
      </c>
      <c r="BV52" s="26"/>
      <c r="BW52" s="26"/>
      <c r="BX52" s="26"/>
      <c r="BY52" s="26">
        <f t="shared" si="32"/>
        <v>0</v>
      </c>
      <c r="BZ52" s="26"/>
      <c r="CA52" s="26">
        <f t="shared" si="33"/>
        <v>0</v>
      </c>
      <c r="CB52" s="26"/>
      <c r="CC52" s="26">
        <f t="shared" si="34"/>
        <v>0</v>
      </c>
      <c r="CD52" s="26"/>
      <c r="CE52" s="26"/>
      <c r="CF52" s="26"/>
      <c r="CG52" s="26">
        <f t="shared" si="35"/>
        <v>0</v>
      </c>
      <c r="CH52" s="26"/>
      <c r="CI52" s="72">
        <f t="shared" si="36"/>
        <v>0</v>
      </c>
      <c r="CJ52" s="26"/>
      <c r="CK52" s="26">
        <f t="shared" si="37"/>
        <v>0</v>
      </c>
      <c r="CL52" s="81"/>
      <c r="CM52" s="26"/>
      <c r="CN52" s="26"/>
      <c r="CO52" s="26">
        <f t="shared" si="38"/>
        <v>0</v>
      </c>
      <c r="CP52" s="26"/>
      <c r="CQ52" s="26">
        <f t="shared" si="39"/>
        <v>0</v>
      </c>
      <c r="CR52" s="26"/>
      <c r="CS52" s="26">
        <f t="shared" si="40"/>
        <v>0</v>
      </c>
      <c r="CT52" s="26"/>
      <c r="CU52" s="26"/>
      <c r="CV52" s="11"/>
      <c r="CW52" s="63">
        <f t="shared" si="41"/>
        <v>0</v>
      </c>
      <c r="CX52" s="11"/>
      <c r="CY52" s="63">
        <f t="shared" si="42"/>
        <v>0</v>
      </c>
      <c r="CZ52" s="11"/>
      <c r="DA52" s="63">
        <f t="shared" si="43"/>
        <v>0</v>
      </c>
      <c r="DB52" s="26"/>
    </row>
    <row r="53" spans="1:106" ht="12.75" customHeight="1" x14ac:dyDescent="0.2">
      <c r="A53" s="51" t="s">
        <v>106</v>
      </c>
      <c r="B53" s="25" t="s">
        <v>107</v>
      </c>
      <c r="C53" s="54">
        <f t="shared" si="1"/>
        <v>0</v>
      </c>
      <c r="D53" s="54">
        <f t="shared" si="44"/>
        <v>0</v>
      </c>
      <c r="E53" s="54">
        <f t="shared" si="3"/>
        <v>0</v>
      </c>
      <c r="F53" s="54">
        <f t="shared" si="45"/>
        <v>0</v>
      </c>
      <c r="G53" s="54">
        <f t="shared" si="46"/>
        <v>0</v>
      </c>
      <c r="H53" s="54">
        <f t="shared" si="47"/>
        <v>0</v>
      </c>
      <c r="I53" s="54">
        <f t="shared" si="48"/>
        <v>0</v>
      </c>
      <c r="J53" s="54">
        <f t="shared" si="49"/>
        <v>0</v>
      </c>
      <c r="K53" s="26"/>
      <c r="L53" s="26"/>
      <c r="M53" s="26">
        <f t="shared" si="8"/>
        <v>0</v>
      </c>
      <c r="N53" s="26"/>
      <c r="O53" s="26">
        <f t="shared" si="9"/>
        <v>0</v>
      </c>
      <c r="P53" s="26"/>
      <c r="Q53" s="26">
        <f t="shared" si="10"/>
        <v>0</v>
      </c>
      <c r="R53" s="26"/>
      <c r="S53" s="26"/>
      <c r="T53" s="26"/>
      <c r="U53" s="26">
        <f t="shared" si="11"/>
        <v>0</v>
      </c>
      <c r="V53" s="26"/>
      <c r="W53" s="26">
        <f t="shared" si="12"/>
        <v>0</v>
      </c>
      <c r="X53" s="26"/>
      <c r="Y53" s="26">
        <f t="shared" si="13"/>
        <v>0</v>
      </c>
      <c r="Z53" s="26"/>
      <c r="AA53" s="26"/>
      <c r="AB53" s="26"/>
      <c r="AC53" s="41">
        <f t="shared" si="14"/>
        <v>0</v>
      </c>
      <c r="AD53" s="41"/>
      <c r="AE53" s="41">
        <f t="shared" si="15"/>
        <v>0</v>
      </c>
      <c r="AF53" s="41"/>
      <c r="AG53" s="41">
        <f t="shared" si="16"/>
        <v>0</v>
      </c>
      <c r="AH53" s="41"/>
      <c r="AI53" s="25"/>
      <c r="AJ53" s="25"/>
      <c r="AK53" s="61">
        <f t="shared" si="17"/>
        <v>0</v>
      </c>
      <c r="AL53" s="61"/>
      <c r="AM53" s="61">
        <f t="shared" si="18"/>
        <v>0</v>
      </c>
      <c r="AN53" s="61"/>
      <c r="AO53" s="61">
        <f t="shared" si="19"/>
        <v>0</v>
      </c>
      <c r="AP53" s="61"/>
      <c r="AQ53" s="25"/>
      <c r="AR53" s="25"/>
      <c r="AS53" s="62">
        <f t="shared" si="20"/>
        <v>0</v>
      </c>
      <c r="AT53" s="62"/>
      <c r="AU53" s="62">
        <f t="shared" si="21"/>
        <v>0</v>
      </c>
      <c r="AV53" s="62"/>
      <c r="AW53" s="62">
        <f t="shared" si="22"/>
        <v>0</v>
      </c>
      <c r="AX53" s="62"/>
      <c r="AY53" s="25"/>
      <c r="AZ53" s="25"/>
      <c r="BA53" s="62">
        <f t="shared" si="23"/>
        <v>0</v>
      </c>
      <c r="BB53" s="62"/>
      <c r="BC53" s="62">
        <f t="shared" si="24"/>
        <v>0</v>
      </c>
      <c r="BD53" s="62"/>
      <c r="BE53" s="62">
        <f t="shared" si="25"/>
        <v>0</v>
      </c>
      <c r="BF53" s="62"/>
      <c r="BG53" s="26"/>
      <c r="BH53" s="26"/>
      <c r="BI53" s="26">
        <f t="shared" si="26"/>
        <v>0</v>
      </c>
      <c r="BJ53" s="26"/>
      <c r="BK53" s="26">
        <f t="shared" si="27"/>
        <v>0</v>
      </c>
      <c r="BL53" s="26"/>
      <c r="BM53" s="26">
        <f t="shared" si="28"/>
        <v>0</v>
      </c>
      <c r="BN53" s="26"/>
      <c r="BO53" s="26"/>
      <c r="BP53" s="26"/>
      <c r="BQ53" s="26">
        <f t="shared" si="29"/>
        <v>0</v>
      </c>
      <c r="BR53" s="26"/>
      <c r="BS53" s="26">
        <f t="shared" si="30"/>
        <v>0</v>
      </c>
      <c r="BT53" s="26"/>
      <c r="BU53" s="26">
        <f t="shared" si="31"/>
        <v>0</v>
      </c>
      <c r="BV53" s="26"/>
      <c r="BW53" s="26"/>
      <c r="BX53" s="26"/>
      <c r="BY53" s="26">
        <f t="shared" si="32"/>
        <v>0</v>
      </c>
      <c r="BZ53" s="26"/>
      <c r="CA53" s="26">
        <f t="shared" si="33"/>
        <v>0</v>
      </c>
      <c r="CB53" s="26"/>
      <c r="CC53" s="26">
        <f t="shared" si="34"/>
        <v>0</v>
      </c>
      <c r="CD53" s="26"/>
      <c r="CE53" s="26"/>
      <c r="CF53" s="26"/>
      <c r="CG53" s="26">
        <f t="shared" si="35"/>
        <v>0</v>
      </c>
      <c r="CH53" s="26"/>
      <c r="CI53" s="72">
        <f t="shared" si="36"/>
        <v>0</v>
      </c>
      <c r="CJ53" s="26"/>
      <c r="CK53" s="26">
        <f t="shared" si="37"/>
        <v>0</v>
      </c>
      <c r="CL53" s="81"/>
      <c r="CM53" s="26"/>
      <c r="CN53" s="26"/>
      <c r="CO53" s="26">
        <f t="shared" si="38"/>
        <v>0</v>
      </c>
      <c r="CP53" s="26"/>
      <c r="CQ53" s="26">
        <f t="shared" si="39"/>
        <v>0</v>
      </c>
      <c r="CR53" s="26"/>
      <c r="CS53" s="26">
        <f t="shared" si="40"/>
        <v>0</v>
      </c>
      <c r="CT53" s="26"/>
      <c r="CU53" s="26"/>
      <c r="CV53" s="11"/>
      <c r="CW53" s="63">
        <f t="shared" si="41"/>
        <v>0</v>
      </c>
      <c r="CX53" s="11"/>
      <c r="CY53" s="63">
        <f t="shared" si="42"/>
        <v>0</v>
      </c>
      <c r="CZ53" s="11"/>
      <c r="DA53" s="63">
        <f t="shared" si="43"/>
        <v>0</v>
      </c>
      <c r="DB53" s="26"/>
    </row>
    <row r="54" spans="1:106" ht="12.75" customHeight="1" x14ac:dyDescent="0.2">
      <c r="A54" s="51" t="s">
        <v>108</v>
      </c>
      <c r="B54" s="25" t="s">
        <v>109</v>
      </c>
      <c r="C54" s="54">
        <f t="shared" si="1"/>
        <v>2983</v>
      </c>
      <c r="D54" s="54">
        <f t="shared" si="44"/>
        <v>0</v>
      </c>
      <c r="E54" s="54">
        <f t="shared" si="3"/>
        <v>2983</v>
      </c>
      <c r="F54" s="54">
        <f t="shared" si="45"/>
        <v>0</v>
      </c>
      <c r="G54" s="54">
        <f t="shared" si="46"/>
        <v>2983</v>
      </c>
      <c r="H54" s="54">
        <f t="shared" si="47"/>
        <v>0</v>
      </c>
      <c r="I54" s="54">
        <f t="shared" si="48"/>
        <v>2983</v>
      </c>
      <c r="J54" s="54">
        <f t="shared" si="49"/>
        <v>2999</v>
      </c>
      <c r="K54" s="26"/>
      <c r="L54" s="26"/>
      <c r="M54" s="26">
        <f t="shared" si="8"/>
        <v>0</v>
      </c>
      <c r="N54" s="26"/>
      <c r="O54" s="26">
        <f t="shared" si="9"/>
        <v>0</v>
      </c>
      <c r="P54" s="26"/>
      <c r="Q54" s="26">
        <f t="shared" si="10"/>
        <v>0</v>
      </c>
      <c r="R54" s="26"/>
      <c r="S54" s="26"/>
      <c r="T54" s="26"/>
      <c r="U54" s="26">
        <f t="shared" si="11"/>
        <v>0</v>
      </c>
      <c r="V54" s="26"/>
      <c r="W54" s="26">
        <f t="shared" si="12"/>
        <v>0</v>
      </c>
      <c r="X54" s="26"/>
      <c r="Y54" s="26">
        <f t="shared" si="13"/>
        <v>0</v>
      </c>
      <c r="Z54" s="26"/>
      <c r="AA54" s="26">
        <v>2983</v>
      </c>
      <c r="AB54" s="26"/>
      <c r="AC54" s="41">
        <f t="shared" si="14"/>
        <v>2983</v>
      </c>
      <c r="AD54" s="41"/>
      <c r="AE54" s="41">
        <f t="shared" si="15"/>
        <v>2983</v>
      </c>
      <c r="AF54" s="41"/>
      <c r="AG54" s="41">
        <f t="shared" si="16"/>
        <v>2983</v>
      </c>
      <c r="AH54" s="41">
        <v>2999</v>
      </c>
      <c r="AI54" s="25"/>
      <c r="AJ54" s="25"/>
      <c r="AK54" s="61">
        <f t="shared" si="17"/>
        <v>0</v>
      </c>
      <c r="AL54" s="61"/>
      <c r="AM54" s="61">
        <f t="shared" si="18"/>
        <v>0</v>
      </c>
      <c r="AN54" s="61"/>
      <c r="AO54" s="61">
        <f t="shared" si="19"/>
        <v>0</v>
      </c>
      <c r="AP54" s="61"/>
      <c r="AQ54" s="25"/>
      <c r="AR54" s="25"/>
      <c r="AS54" s="62">
        <f t="shared" si="20"/>
        <v>0</v>
      </c>
      <c r="AT54" s="62"/>
      <c r="AU54" s="62">
        <f t="shared" si="21"/>
        <v>0</v>
      </c>
      <c r="AV54" s="62"/>
      <c r="AW54" s="62">
        <f t="shared" si="22"/>
        <v>0</v>
      </c>
      <c r="AX54" s="62"/>
      <c r="AY54" s="25"/>
      <c r="AZ54" s="25"/>
      <c r="BA54" s="62">
        <f t="shared" si="23"/>
        <v>0</v>
      </c>
      <c r="BB54" s="62"/>
      <c r="BC54" s="62">
        <f t="shared" si="24"/>
        <v>0</v>
      </c>
      <c r="BD54" s="62"/>
      <c r="BE54" s="62">
        <f t="shared" si="25"/>
        <v>0</v>
      </c>
      <c r="BF54" s="62"/>
      <c r="BG54" s="26"/>
      <c r="BH54" s="26"/>
      <c r="BI54" s="26">
        <f t="shared" si="26"/>
        <v>0</v>
      </c>
      <c r="BJ54" s="26"/>
      <c r="BK54" s="26">
        <f t="shared" si="27"/>
        <v>0</v>
      </c>
      <c r="BL54" s="26"/>
      <c r="BM54" s="26">
        <f t="shared" si="28"/>
        <v>0</v>
      </c>
      <c r="BN54" s="26"/>
      <c r="BO54" s="26"/>
      <c r="BP54" s="26"/>
      <c r="BQ54" s="26">
        <f t="shared" si="29"/>
        <v>0</v>
      </c>
      <c r="BR54" s="26"/>
      <c r="BS54" s="26">
        <f t="shared" si="30"/>
        <v>0</v>
      </c>
      <c r="BT54" s="26"/>
      <c r="BU54" s="26">
        <f t="shared" si="31"/>
        <v>0</v>
      </c>
      <c r="BV54" s="26"/>
      <c r="BW54" s="26"/>
      <c r="BX54" s="26"/>
      <c r="BY54" s="26">
        <f t="shared" si="32"/>
        <v>0</v>
      </c>
      <c r="BZ54" s="26"/>
      <c r="CA54" s="26">
        <f t="shared" si="33"/>
        <v>0</v>
      </c>
      <c r="CB54" s="26"/>
      <c r="CC54" s="26">
        <f t="shared" si="34"/>
        <v>0</v>
      </c>
      <c r="CD54" s="26"/>
      <c r="CE54" s="26"/>
      <c r="CF54" s="26"/>
      <c r="CG54" s="26">
        <f t="shared" si="35"/>
        <v>0</v>
      </c>
      <c r="CH54" s="26"/>
      <c r="CI54" s="72">
        <f t="shared" si="36"/>
        <v>0</v>
      </c>
      <c r="CJ54" s="26"/>
      <c r="CK54" s="26">
        <f t="shared" si="37"/>
        <v>0</v>
      </c>
      <c r="CL54" s="81"/>
      <c r="CM54" s="26"/>
      <c r="CN54" s="26"/>
      <c r="CO54" s="26">
        <f t="shared" si="38"/>
        <v>0</v>
      </c>
      <c r="CP54" s="26"/>
      <c r="CQ54" s="26">
        <f t="shared" si="39"/>
        <v>0</v>
      </c>
      <c r="CR54" s="26"/>
      <c r="CS54" s="26">
        <f t="shared" si="40"/>
        <v>0</v>
      </c>
      <c r="CT54" s="26"/>
      <c r="CU54" s="26"/>
      <c r="CV54" s="11"/>
      <c r="CW54" s="63">
        <f t="shared" si="41"/>
        <v>0</v>
      </c>
      <c r="CX54" s="11"/>
      <c r="CY54" s="63">
        <f t="shared" si="42"/>
        <v>0</v>
      </c>
      <c r="CZ54" s="11"/>
      <c r="DA54" s="63">
        <f t="shared" si="43"/>
        <v>0</v>
      </c>
      <c r="DB54" s="26"/>
    </row>
    <row r="55" spans="1:106" ht="12.75" customHeight="1" x14ac:dyDescent="0.2">
      <c r="A55" s="51" t="s">
        <v>164</v>
      </c>
      <c r="B55" s="25" t="s">
        <v>165</v>
      </c>
      <c r="C55" s="54">
        <f t="shared" ref="C55" si="69">+K55+S55+AA55+AI55+AQ55+AY55+BG55+BO55+BW55+CE55+CM55+CU55</f>
        <v>0</v>
      </c>
      <c r="D55" s="54">
        <f t="shared" ref="D55" si="70">+L55+T55+AB55+AJ55+AR55+AZ55+BH55+BP55+BX55+CF55+CN55+CV55</f>
        <v>0</v>
      </c>
      <c r="E55" s="54">
        <f t="shared" ref="E55" si="71">+M55+U55+AC55+AK55+AS55+BA55+BI55+BQ55+BY55+CG55+CO55+CW55</f>
        <v>0</v>
      </c>
      <c r="F55" s="54">
        <f t="shared" ref="F55" si="72">+N55+V55+AD55+AL55+AT55+BB55+BJ55+BR55+BZ55+CH55+CP55+CX55</f>
        <v>0</v>
      </c>
      <c r="G55" s="54">
        <f t="shared" ref="G55" si="73">+O55+W55+AE55+AM55+AU55+BC55+BK55+BS55+CA55+CI55+CQ55+CY55</f>
        <v>0</v>
      </c>
      <c r="H55" s="54">
        <f t="shared" ref="H55" si="74">+P55+X55+AF55+AN55+AV55+BD55+BL55+BT55+CB55+CJ55+CR55+CZ55</f>
        <v>0</v>
      </c>
      <c r="I55" s="54">
        <f t="shared" ref="I55" si="75">+Q55+Y55+AG55+AO55+AW55+BE55+BM55+BU55+CC55+CK55+CS55+DA55</f>
        <v>0</v>
      </c>
      <c r="J55" s="54">
        <f t="shared" ref="J55" si="76">+R55+Z55+AH55+AP55+AX55+BF55+BN55+BV55+CD55+CL55+CT55+DB55</f>
        <v>35</v>
      </c>
      <c r="K55" s="26"/>
      <c r="L55" s="26"/>
      <c r="M55" s="26"/>
      <c r="N55" s="26"/>
      <c r="O55" s="26"/>
      <c r="P55" s="26"/>
      <c r="Q55" s="26">
        <f t="shared" si="10"/>
        <v>0</v>
      </c>
      <c r="R55" s="26"/>
      <c r="S55" s="26"/>
      <c r="T55" s="26"/>
      <c r="U55" s="26"/>
      <c r="V55" s="26"/>
      <c r="W55" s="26"/>
      <c r="X55" s="26"/>
      <c r="Y55" s="26">
        <f t="shared" si="13"/>
        <v>0</v>
      </c>
      <c r="Z55" s="26"/>
      <c r="AA55" s="26"/>
      <c r="AB55" s="26"/>
      <c r="AC55" s="41"/>
      <c r="AD55" s="41"/>
      <c r="AE55" s="41"/>
      <c r="AF55" s="41"/>
      <c r="AG55" s="41">
        <f t="shared" si="16"/>
        <v>0</v>
      </c>
      <c r="AH55" s="41">
        <v>35</v>
      </c>
      <c r="AI55" s="25"/>
      <c r="AJ55" s="25"/>
      <c r="AK55" s="61"/>
      <c r="AL55" s="61"/>
      <c r="AM55" s="61"/>
      <c r="AN55" s="61"/>
      <c r="AO55" s="61">
        <f t="shared" si="19"/>
        <v>0</v>
      </c>
      <c r="AP55" s="61"/>
      <c r="AQ55" s="25"/>
      <c r="AR55" s="25"/>
      <c r="AS55" s="62"/>
      <c r="AT55" s="62"/>
      <c r="AU55" s="62"/>
      <c r="AV55" s="62"/>
      <c r="AW55" s="62">
        <f t="shared" si="22"/>
        <v>0</v>
      </c>
      <c r="AX55" s="62"/>
      <c r="AY55" s="25"/>
      <c r="AZ55" s="25"/>
      <c r="BA55" s="62"/>
      <c r="BB55" s="62"/>
      <c r="BC55" s="62"/>
      <c r="BD55" s="62"/>
      <c r="BE55" s="62">
        <f t="shared" si="25"/>
        <v>0</v>
      </c>
      <c r="BF55" s="62"/>
      <c r="BG55" s="26"/>
      <c r="BH55" s="26"/>
      <c r="BI55" s="26"/>
      <c r="BJ55" s="26"/>
      <c r="BK55" s="26"/>
      <c r="BL55" s="26"/>
      <c r="BM55" s="26">
        <f t="shared" si="28"/>
        <v>0</v>
      </c>
      <c r="BN55" s="26"/>
      <c r="BO55" s="26"/>
      <c r="BP55" s="26"/>
      <c r="BQ55" s="26"/>
      <c r="BR55" s="26"/>
      <c r="BS55" s="26"/>
      <c r="BT55" s="26"/>
      <c r="BU55" s="26">
        <f t="shared" si="31"/>
        <v>0</v>
      </c>
      <c r="BV55" s="26"/>
      <c r="BW55" s="26"/>
      <c r="BX55" s="26"/>
      <c r="BY55" s="26"/>
      <c r="BZ55" s="26"/>
      <c r="CA55" s="26"/>
      <c r="CB55" s="26"/>
      <c r="CC55" s="26">
        <f t="shared" si="34"/>
        <v>0</v>
      </c>
      <c r="CD55" s="26"/>
      <c r="CE55" s="26"/>
      <c r="CF55" s="26"/>
      <c r="CG55" s="26"/>
      <c r="CH55" s="26"/>
      <c r="CI55" s="72"/>
      <c r="CJ55" s="26"/>
      <c r="CK55" s="26">
        <f t="shared" si="37"/>
        <v>0</v>
      </c>
      <c r="CL55" s="81"/>
      <c r="CM55" s="26"/>
      <c r="CN55" s="26"/>
      <c r="CO55" s="26"/>
      <c r="CP55" s="26"/>
      <c r="CQ55" s="26"/>
      <c r="CR55" s="26"/>
      <c r="CS55" s="26">
        <f t="shared" si="40"/>
        <v>0</v>
      </c>
      <c r="CT55" s="26"/>
      <c r="CU55" s="26"/>
      <c r="CV55" s="11"/>
      <c r="CW55" s="63"/>
      <c r="CX55" s="11"/>
      <c r="CY55" s="63"/>
      <c r="CZ55" s="11"/>
      <c r="DA55" s="63">
        <f t="shared" si="43"/>
        <v>0</v>
      </c>
      <c r="DB55" s="26"/>
    </row>
    <row r="56" spans="1:106" ht="12.75" customHeight="1" x14ac:dyDescent="0.2">
      <c r="A56" s="51" t="s">
        <v>124</v>
      </c>
      <c r="B56" s="25" t="s">
        <v>125</v>
      </c>
      <c r="C56" s="54">
        <f t="shared" si="1"/>
        <v>1459</v>
      </c>
      <c r="D56" s="54">
        <f t="shared" si="44"/>
        <v>0</v>
      </c>
      <c r="E56" s="54">
        <f t="shared" si="3"/>
        <v>1459</v>
      </c>
      <c r="F56" s="54">
        <f t="shared" si="45"/>
        <v>0</v>
      </c>
      <c r="G56" s="54">
        <f t="shared" si="46"/>
        <v>1459</v>
      </c>
      <c r="H56" s="54">
        <f t="shared" si="47"/>
        <v>0</v>
      </c>
      <c r="I56" s="54">
        <f t="shared" si="48"/>
        <v>1459</v>
      </c>
      <c r="J56" s="54">
        <f t="shared" si="49"/>
        <v>831</v>
      </c>
      <c r="K56" s="26"/>
      <c r="L56" s="26"/>
      <c r="M56" s="26">
        <f t="shared" si="8"/>
        <v>0</v>
      </c>
      <c r="N56" s="26"/>
      <c r="O56" s="26">
        <f t="shared" si="9"/>
        <v>0</v>
      </c>
      <c r="P56" s="26"/>
      <c r="Q56" s="26">
        <f t="shared" si="10"/>
        <v>0</v>
      </c>
      <c r="R56" s="26"/>
      <c r="S56" s="26"/>
      <c r="T56" s="26"/>
      <c r="U56" s="26">
        <f t="shared" si="11"/>
        <v>0</v>
      </c>
      <c r="V56" s="26"/>
      <c r="W56" s="26">
        <f t="shared" si="12"/>
        <v>0</v>
      </c>
      <c r="X56" s="26"/>
      <c r="Y56" s="26">
        <f t="shared" si="13"/>
        <v>0</v>
      </c>
      <c r="Z56" s="26"/>
      <c r="AA56" s="26">
        <v>1459</v>
      </c>
      <c r="AB56" s="26"/>
      <c r="AC56" s="41">
        <f t="shared" si="14"/>
        <v>1459</v>
      </c>
      <c r="AD56" s="41"/>
      <c r="AE56" s="41">
        <f t="shared" si="15"/>
        <v>1459</v>
      </c>
      <c r="AF56" s="41"/>
      <c r="AG56" s="41">
        <f t="shared" si="16"/>
        <v>1459</v>
      </c>
      <c r="AH56" s="41">
        <v>831</v>
      </c>
      <c r="AI56" s="25"/>
      <c r="AJ56" s="25"/>
      <c r="AK56" s="61">
        <f t="shared" si="17"/>
        <v>0</v>
      </c>
      <c r="AL56" s="61"/>
      <c r="AM56" s="61">
        <f t="shared" si="18"/>
        <v>0</v>
      </c>
      <c r="AN56" s="61"/>
      <c r="AO56" s="61">
        <f t="shared" si="19"/>
        <v>0</v>
      </c>
      <c r="AP56" s="61"/>
      <c r="AQ56" s="25"/>
      <c r="AR56" s="25"/>
      <c r="AS56" s="62">
        <f t="shared" si="20"/>
        <v>0</v>
      </c>
      <c r="AT56" s="62"/>
      <c r="AU56" s="62">
        <f t="shared" si="21"/>
        <v>0</v>
      </c>
      <c r="AV56" s="62"/>
      <c r="AW56" s="62">
        <f t="shared" si="22"/>
        <v>0</v>
      </c>
      <c r="AX56" s="62"/>
      <c r="AY56" s="25"/>
      <c r="AZ56" s="25"/>
      <c r="BA56" s="62">
        <f t="shared" si="23"/>
        <v>0</v>
      </c>
      <c r="BB56" s="62"/>
      <c r="BC56" s="62">
        <f t="shared" si="24"/>
        <v>0</v>
      </c>
      <c r="BD56" s="62"/>
      <c r="BE56" s="62">
        <f t="shared" si="25"/>
        <v>0</v>
      </c>
      <c r="BF56" s="62"/>
      <c r="BG56" s="26"/>
      <c r="BH56" s="26"/>
      <c r="BI56" s="26">
        <f t="shared" si="26"/>
        <v>0</v>
      </c>
      <c r="BJ56" s="26"/>
      <c r="BK56" s="26">
        <f t="shared" si="27"/>
        <v>0</v>
      </c>
      <c r="BL56" s="26"/>
      <c r="BM56" s="26">
        <f t="shared" si="28"/>
        <v>0</v>
      </c>
      <c r="BN56" s="26"/>
      <c r="BO56" s="26"/>
      <c r="BP56" s="26"/>
      <c r="BQ56" s="26">
        <f t="shared" si="29"/>
        <v>0</v>
      </c>
      <c r="BR56" s="26"/>
      <c r="BS56" s="26">
        <f t="shared" si="30"/>
        <v>0</v>
      </c>
      <c r="BT56" s="26"/>
      <c r="BU56" s="26">
        <f t="shared" si="31"/>
        <v>0</v>
      </c>
      <c r="BV56" s="26"/>
      <c r="BW56" s="26"/>
      <c r="BX56" s="26"/>
      <c r="BY56" s="26">
        <f t="shared" si="32"/>
        <v>0</v>
      </c>
      <c r="BZ56" s="26"/>
      <c r="CA56" s="26">
        <f t="shared" si="33"/>
        <v>0</v>
      </c>
      <c r="CB56" s="26"/>
      <c r="CC56" s="26">
        <f t="shared" si="34"/>
        <v>0</v>
      </c>
      <c r="CD56" s="26"/>
      <c r="CE56" s="26"/>
      <c r="CF56" s="26"/>
      <c r="CG56" s="26">
        <f t="shared" si="35"/>
        <v>0</v>
      </c>
      <c r="CH56" s="26"/>
      <c r="CI56" s="72">
        <f t="shared" si="36"/>
        <v>0</v>
      </c>
      <c r="CJ56" s="26"/>
      <c r="CK56" s="26">
        <f t="shared" si="37"/>
        <v>0</v>
      </c>
      <c r="CL56" s="81"/>
      <c r="CM56" s="26"/>
      <c r="CN56" s="26"/>
      <c r="CO56" s="26">
        <f t="shared" si="38"/>
        <v>0</v>
      </c>
      <c r="CP56" s="26"/>
      <c r="CQ56" s="26">
        <f t="shared" si="39"/>
        <v>0</v>
      </c>
      <c r="CR56" s="26"/>
      <c r="CS56" s="26">
        <f t="shared" si="40"/>
        <v>0</v>
      </c>
      <c r="CT56" s="26"/>
      <c r="CU56" s="26"/>
      <c r="CV56" s="11"/>
      <c r="CW56" s="63">
        <f t="shared" si="41"/>
        <v>0</v>
      </c>
      <c r="CX56" s="11"/>
      <c r="CY56" s="63">
        <f t="shared" si="42"/>
        <v>0</v>
      </c>
      <c r="CZ56" s="11"/>
      <c r="DA56" s="63">
        <f t="shared" si="43"/>
        <v>0</v>
      </c>
      <c r="DB56" s="26"/>
    </row>
    <row r="57" spans="1:106" ht="12.75" customHeight="1" x14ac:dyDescent="0.2">
      <c r="A57" s="51" t="s">
        <v>94</v>
      </c>
      <c r="B57" s="25" t="s">
        <v>51</v>
      </c>
      <c r="C57" s="54">
        <f t="shared" si="1"/>
        <v>2619</v>
      </c>
      <c r="D57" s="54">
        <f t="shared" si="44"/>
        <v>0</v>
      </c>
      <c r="E57" s="54">
        <f t="shared" si="3"/>
        <v>2619</v>
      </c>
      <c r="F57" s="54">
        <f t="shared" si="45"/>
        <v>0</v>
      </c>
      <c r="G57" s="54">
        <f t="shared" si="46"/>
        <v>2619</v>
      </c>
      <c r="H57" s="54">
        <f t="shared" si="47"/>
        <v>0</v>
      </c>
      <c r="I57" s="54">
        <f t="shared" si="48"/>
        <v>2619</v>
      </c>
      <c r="J57" s="54">
        <f t="shared" si="49"/>
        <v>1688</v>
      </c>
      <c r="K57" s="26"/>
      <c r="L57" s="26"/>
      <c r="M57" s="26">
        <f t="shared" si="8"/>
        <v>0</v>
      </c>
      <c r="N57" s="26"/>
      <c r="O57" s="26">
        <f t="shared" si="9"/>
        <v>0</v>
      </c>
      <c r="P57" s="26"/>
      <c r="Q57" s="26">
        <f t="shared" si="10"/>
        <v>0</v>
      </c>
      <c r="R57" s="26"/>
      <c r="S57" s="26"/>
      <c r="T57" s="26"/>
      <c r="U57" s="26">
        <f t="shared" si="11"/>
        <v>0</v>
      </c>
      <c r="V57" s="26"/>
      <c r="W57" s="26">
        <f t="shared" si="12"/>
        <v>0</v>
      </c>
      <c r="X57" s="26"/>
      <c r="Y57" s="26">
        <f t="shared" si="13"/>
        <v>0</v>
      </c>
      <c r="Z57" s="26"/>
      <c r="AA57" s="26">
        <v>2619</v>
      </c>
      <c r="AB57" s="26"/>
      <c r="AC57" s="41">
        <f t="shared" si="14"/>
        <v>2619</v>
      </c>
      <c r="AD57" s="41"/>
      <c r="AE57" s="41">
        <f t="shared" si="15"/>
        <v>2619</v>
      </c>
      <c r="AF57" s="41"/>
      <c r="AG57" s="41">
        <f t="shared" si="16"/>
        <v>2619</v>
      </c>
      <c r="AH57" s="41">
        <v>1688</v>
      </c>
      <c r="AI57" s="26"/>
      <c r="AJ57" s="26"/>
      <c r="AK57" s="61">
        <f t="shared" si="17"/>
        <v>0</v>
      </c>
      <c r="AL57" s="61"/>
      <c r="AM57" s="61">
        <f t="shared" si="18"/>
        <v>0</v>
      </c>
      <c r="AN57" s="61"/>
      <c r="AO57" s="61">
        <f t="shared" si="19"/>
        <v>0</v>
      </c>
      <c r="AP57" s="61"/>
      <c r="AQ57" s="25"/>
      <c r="AR57" s="25"/>
      <c r="AS57" s="62">
        <f t="shared" si="20"/>
        <v>0</v>
      </c>
      <c r="AT57" s="62"/>
      <c r="AU57" s="62">
        <f t="shared" si="21"/>
        <v>0</v>
      </c>
      <c r="AV57" s="62"/>
      <c r="AW57" s="62">
        <f t="shared" si="22"/>
        <v>0</v>
      </c>
      <c r="AX57" s="62"/>
      <c r="AY57" s="25"/>
      <c r="AZ57" s="25"/>
      <c r="BA57" s="62">
        <f t="shared" si="23"/>
        <v>0</v>
      </c>
      <c r="BB57" s="62"/>
      <c r="BC57" s="62">
        <f t="shared" si="24"/>
        <v>0</v>
      </c>
      <c r="BD57" s="62"/>
      <c r="BE57" s="62">
        <f t="shared" si="25"/>
        <v>0</v>
      </c>
      <c r="BF57" s="62"/>
      <c r="BG57" s="26"/>
      <c r="BH57" s="26"/>
      <c r="BI57" s="26">
        <f t="shared" si="26"/>
        <v>0</v>
      </c>
      <c r="BJ57" s="26"/>
      <c r="BK57" s="26">
        <f t="shared" si="27"/>
        <v>0</v>
      </c>
      <c r="BL57" s="26"/>
      <c r="BM57" s="26">
        <f t="shared" si="28"/>
        <v>0</v>
      </c>
      <c r="BN57" s="26"/>
      <c r="BO57" s="26"/>
      <c r="BP57" s="26"/>
      <c r="BQ57" s="26">
        <f t="shared" si="29"/>
        <v>0</v>
      </c>
      <c r="BR57" s="26"/>
      <c r="BS57" s="26">
        <f t="shared" si="30"/>
        <v>0</v>
      </c>
      <c r="BT57" s="26"/>
      <c r="BU57" s="26">
        <f t="shared" si="31"/>
        <v>0</v>
      </c>
      <c r="BV57" s="26"/>
      <c r="BW57" s="26"/>
      <c r="BX57" s="26"/>
      <c r="BY57" s="26">
        <f t="shared" si="32"/>
        <v>0</v>
      </c>
      <c r="BZ57" s="26"/>
      <c r="CA57" s="26">
        <f t="shared" si="33"/>
        <v>0</v>
      </c>
      <c r="CB57" s="26"/>
      <c r="CC57" s="26">
        <f t="shared" si="34"/>
        <v>0</v>
      </c>
      <c r="CD57" s="26"/>
      <c r="CE57" s="26"/>
      <c r="CF57" s="26"/>
      <c r="CG57" s="26">
        <f t="shared" si="35"/>
        <v>0</v>
      </c>
      <c r="CH57" s="26"/>
      <c r="CI57" s="72">
        <f t="shared" si="36"/>
        <v>0</v>
      </c>
      <c r="CJ57" s="26"/>
      <c r="CK57" s="26">
        <f t="shared" si="37"/>
        <v>0</v>
      </c>
      <c r="CL57" s="81"/>
      <c r="CM57" s="26"/>
      <c r="CN57" s="26"/>
      <c r="CO57" s="26">
        <f t="shared" si="38"/>
        <v>0</v>
      </c>
      <c r="CP57" s="26"/>
      <c r="CQ57" s="26">
        <f t="shared" si="39"/>
        <v>0</v>
      </c>
      <c r="CR57" s="26"/>
      <c r="CS57" s="26">
        <f t="shared" si="40"/>
        <v>0</v>
      </c>
      <c r="CT57" s="26"/>
      <c r="CU57" s="26"/>
      <c r="CV57" s="11"/>
      <c r="CW57" s="63">
        <f t="shared" si="41"/>
        <v>0</v>
      </c>
      <c r="CX57" s="11"/>
      <c r="CY57" s="63">
        <f t="shared" si="42"/>
        <v>0</v>
      </c>
      <c r="CZ57" s="11"/>
      <c r="DA57" s="63">
        <f t="shared" si="43"/>
        <v>0</v>
      </c>
      <c r="DB57" s="26"/>
    </row>
    <row r="58" spans="1:106" ht="12.75" customHeight="1" x14ac:dyDescent="0.2">
      <c r="A58" s="51" t="s">
        <v>95</v>
      </c>
      <c r="B58" s="25" t="s">
        <v>33</v>
      </c>
      <c r="C58" s="54">
        <f t="shared" si="1"/>
        <v>120478</v>
      </c>
      <c r="D58" s="54">
        <f t="shared" si="44"/>
        <v>508</v>
      </c>
      <c r="E58" s="54">
        <f t="shared" si="3"/>
        <v>120986</v>
      </c>
      <c r="F58" s="54">
        <f t="shared" si="45"/>
        <v>0</v>
      </c>
      <c r="G58" s="54">
        <f t="shared" si="46"/>
        <v>120986</v>
      </c>
      <c r="H58" s="54">
        <f t="shared" si="47"/>
        <v>-93407</v>
      </c>
      <c r="I58" s="54">
        <f t="shared" si="48"/>
        <v>27579</v>
      </c>
      <c r="J58" s="54">
        <f t="shared" si="49"/>
        <v>7357</v>
      </c>
      <c r="K58" s="26"/>
      <c r="L58" s="26"/>
      <c r="M58" s="26">
        <f t="shared" si="8"/>
        <v>0</v>
      </c>
      <c r="N58" s="26"/>
      <c r="O58" s="26">
        <f t="shared" si="9"/>
        <v>0</v>
      </c>
      <c r="P58" s="26"/>
      <c r="Q58" s="26">
        <f t="shared" si="10"/>
        <v>0</v>
      </c>
      <c r="R58" s="26"/>
      <c r="S58" s="26"/>
      <c r="T58" s="26"/>
      <c r="U58" s="26">
        <f t="shared" si="11"/>
        <v>0</v>
      </c>
      <c r="V58" s="26"/>
      <c r="W58" s="26">
        <f t="shared" si="12"/>
        <v>0</v>
      </c>
      <c r="X58" s="26"/>
      <c r="Y58" s="26">
        <f t="shared" si="13"/>
        <v>0</v>
      </c>
      <c r="Z58" s="26"/>
      <c r="AA58" s="26">
        <v>120478</v>
      </c>
      <c r="AB58" s="26">
        <v>508</v>
      </c>
      <c r="AC58" s="41">
        <f t="shared" si="14"/>
        <v>120986</v>
      </c>
      <c r="AD58" s="41"/>
      <c r="AE58" s="41">
        <f t="shared" si="15"/>
        <v>120986</v>
      </c>
      <c r="AF58" s="41">
        <f>-93407</f>
        <v>-93407</v>
      </c>
      <c r="AG58" s="41">
        <f t="shared" si="16"/>
        <v>27579</v>
      </c>
      <c r="AH58" s="41">
        <v>7357</v>
      </c>
      <c r="AI58" s="25"/>
      <c r="AJ58" s="25"/>
      <c r="AK58" s="61">
        <f t="shared" si="17"/>
        <v>0</v>
      </c>
      <c r="AL58" s="61"/>
      <c r="AM58" s="61">
        <f t="shared" si="18"/>
        <v>0</v>
      </c>
      <c r="AN58" s="61"/>
      <c r="AO58" s="61">
        <f t="shared" si="19"/>
        <v>0</v>
      </c>
      <c r="AP58" s="61"/>
      <c r="AQ58" s="25"/>
      <c r="AR58" s="25"/>
      <c r="AS58" s="62">
        <f t="shared" si="20"/>
        <v>0</v>
      </c>
      <c r="AT58" s="62"/>
      <c r="AU58" s="62">
        <f t="shared" si="21"/>
        <v>0</v>
      </c>
      <c r="AV58" s="62"/>
      <c r="AW58" s="62">
        <f t="shared" si="22"/>
        <v>0</v>
      </c>
      <c r="AX58" s="62"/>
      <c r="AY58" s="25"/>
      <c r="AZ58" s="25"/>
      <c r="BA58" s="62">
        <f t="shared" si="23"/>
        <v>0</v>
      </c>
      <c r="BB58" s="62"/>
      <c r="BC58" s="62">
        <f t="shared" si="24"/>
        <v>0</v>
      </c>
      <c r="BD58" s="62"/>
      <c r="BE58" s="62">
        <f t="shared" si="25"/>
        <v>0</v>
      </c>
      <c r="BF58" s="62"/>
      <c r="BG58" s="26"/>
      <c r="BH58" s="26"/>
      <c r="BI58" s="26">
        <f t="shared" si="26"/>
        <v>0</v>
      </c>
      <c r="BJ58" s="26"/>
      <c r="BK58" s="26">
        <f t="shared" si="27"/>
        <v>0</v>
      </c>
      <c r="BL58" s="26"/>
      <c r="BM58" s="26">
        <f t="shared" si="28"/>
        <v>0</v>
      </c>
      <c r="BN58" s="26"/>
      <c r="BO58" s="26"/>
      <c r="BP58" s="26"/>
      <c r="BQ58" s="26">
        <f t="shared" si="29"/>
        <v>0</v>
      </c>
      <c r="BR58" s="26"/>
      <c r="BS58" s="26">
        <f t="shared" si="30"/>
        <v>0</v>
      </c>
      <c r="BT58" s="26"/>
      <c r="BU58" s="26">
        <f t="shared" si="31"/>
        <v>0</v>
      </c>
      <c r="BV58" s="26"/>
      <c r="BW58" s="26"/>
      <c r="BX58" s="26"/>
      <c r="BY58" s="26">
        <f t="shared" si="32"/>
        <v>0</v>
      </c>
      <c r="BZ58" s="26"/>
      <c r="CA58" s="26">
        <f t="shared" si="33"/>
        <v>0</v>
      </c>
      <c r="CB58" s="26"/>
      <c r="CC58" s="26">
        <f t="shared" si="34"/>
        <v>0</v>
      </c>
      <c r="CD58" s="26"/>
      <c r="CE58" s="26"/>
      <c r="CF58" s="26"/>
      <c r="CG58" s="26">
        <f t="shared" si="35"/>
        <v>0</v>
      </c>
      <c r="CH58" s="26"/>
      <c r="CI58" s="72">
        <f t="shared" si="36"/>
        <v>0</v>
      </c>
      <c r="CJ58" s="26"/>
      <c r="CK58" s="26">
        <f t="shared" si="37"/>
        <v>0</v>
      </c>
      <c r="CL58" s="81"/>
      <c r="CM58" s="26"/>
      <c r="CN58" s="26"/>
      <c r="CO58" s="26">
        <f t="shared" si="38"/>
        <v>0</v>
      </c>
      <c r="CP58" s="26"/>
      <c r="CQ58" s="26">
        <f t="shared" si="39"/>
        <v>0</v>
      </c>
      <c r="CR58" s="26"/>
      <c r="CS58" s="26">
        <f t="shared" si="40"/>
        <v>0</v>
      </c>
      <c r="CT58" s="26"/>
      <c r="CU58" s="26"/>
      <c r="CV58" s="11"/>
      <c r="CW58" s="63">
        <f t="shared" si="41"/>
        <v>0</v>
      </c>
      <c r="CX58" s="11"/>
      <c r="CY58" s="63">
        <f t="shared" si="42"/>
        <v>0</v>
      </c>
      <c r="CZ58" s="11"/>
      <c r="DA58" s="63">
        <f t="shared" si="43"/>
        <v>0</v>
      </c>
      <c r="DB58" s="26"/>
    </row>
    <row r="59" spans="1:106" ht="12.75" customHeight="1" x14ac:dyDescent="0.2">
      <c r="A59" s="52" t="s">
        <v>96</v>
      </c>
      <c r="B59" s="53" t="s">
        <v>54</v>
      </c>
      <c r="C59" s="54">
        <f t="shared" si="1"/>
        <v>2212218</v>
      </c>
      <c r="D59" s="54">
        <f t="shared" si="44"/>
        <v>172674</v>
      </c>
      <c r="E59" s="54">
        <f t="shared" si="3"/>
        <v>2384892</v>
      </c>
      <c r="F59" s="54">
        <f t="shared" si="45"/>
        <v>1134792</v>
      </c>
      <c r="G59" s="54">
        <f t="shared" si="46"/>
        <v>3519684</v>
      </c>
      <c r="H59" s="54">
        <f t="shared" si="47"/>
        <v>-617569</v>
      </c>
      <c r="I59" s="54">
        <f t="shared" si="48"/>
        <v>2902115</v>
      </c>
      <c r="J59" s="54">
        <f t="shared" si="49"/>
        <v>10397360</v>
      </c>
      <c r="K59" s="26"/>
      <c r="L59" s="26"/>
      <c r="M59" s="26">
        <f t="shared" si="8"/>
        <v>0</v>
      </c>
      <c r="N59" s="26"/>
      <c r="O59" s="26">
        <f t="shared" si="9"/>
        <v>0</v>
      </c>
      <c r="P59" s="26"/>
      <c r="Q59" s="26">
        <f t="shared" si="10"/>
        <v>0</v>
      </c>
      <c r="R59" s="26"/>
      <c r="S59" s="26"/>
      <c r="T59" s="26"/>
      <c r="U59" s="26">
        <f t="shared" si="11"/>
        <v>0</v>
      </c>
      <c r="V59" s="26"/>
      <c r="W59" s="26">
        <f t="shared" si="12"/>
        <v>0</v>
      </c>
      <c r="X59" s="26"/>
      <c r="Y59" s="26">
        <f t="shared" si="13"/>
        <v>0</v>
      </c>
      <c r="Z59" s="26"/>
      <c r="AA59" s="26">
        <v>393184</v>
      </c>
      <c r="AB59" s="26">
        <v>30900</v>
      </c>
      <c r="AC59" s="41">
        <f t="shared" si="14"/>
        <v>424084</v>
      </c>
      <c r="AD59" s="41"/>
      <c r="AE59" s="41">
        <f t="shared" si="15"/>
        <v>424084</v>
      </c>
      <c r="AF59" s="41">
        <v>-250000</v>
      </c>
      <c r="AG59" s="41">
        <f t="shared" si="16"/>
        <v>174084</v>
      </c>
      <c r="AH59" s="41">
        <v>169330</v>
      </c>
      <c r="AI59" s="25"/>
      <c r="AJ59" s="25"/>
      <c r="AK59" s="61">
        <f t="shared" si="17"/>
        <v>0</v>
      </c>
      <c r="AL59" s="61"/>
      <c r="AM59" s="61">
        <f t="shared" si="18"/>
        <v>0</v>
      </c>
      <c r="AN59" s="61"/>
      <c r="AO59" s="61">
        <f t="shared" si="19"/>
        <v>0</v>
      </c>
      <c r="AP59" s="61"/>
      <c r="AQ59" s="25"/>
      <c r="AR59" s="25"/>
      <c r="AS59" s="62">
        <f t="shared" si="20"/>
        <v>0</v>
      </c>
      <c r="AT59" s="62"/>
      <c r="AU59" s="62">
        <f t="shared" si="21"/>
        <v>0</v>
      </c>
      <c r="AV59" s="62"/>
      <c r="AW59" s="62">
        <f t="shared" si="22"/>
        <v>0</v>
      </c>
      <c r="AX59" s="62"/>
      <c r="AY59" s="25"/>
      <c r="AZ59" s="25"/>
      <c r="BA59" s="62">
        <f t="shared" si="23"/>
        <v>0</v>
      </c>
      <c r="BB59" s="62"/>
      <c r="BC59" s="62">
        <f t="shared" si="24"/>
        <v>0</v>
      </c>
      <c r="BD59" s="62"/>
      <c r="BE59" s="62">
        <f t="shared" si="25"/>
        <v>0</v>
      </c>
      <c r="BF59" s="62"/>
      <c r="BG59" s="26"/>
      <c r="BH59" s="26"/>
      <c r="BI59" s="26">
        <f t="shared" si="26"/>
        <v>0</v>
      </c>
      <c r="BJ59" s="26"/>
      <c r="BK59" s="26">
        <f t="shared" si="27"/>
        <v>0</v>
      </c>
      <c r="BL59" s="26"/>
      <c r="BM59" s="26">
        <f t="shared" si="28"/>
        <v>0</v>
      </c>
      <c r="BN59" s="26"/>
      <c r="BO59" s="26"/>
      <c r="BP59" s="26"/>
      <c r="BQ59" s="26">
        <f t="shared" si="29"/>
        <v>0</v>
      </c>
      <c r="BR59" s="26"/>
      <c r="BS59" s="26">
        <f t="shared" si="30"/>
        <v>0</v>
      </c>
      <c r="BT59" s="26"/>
      <c r="BU59" s="26">
        <f t="shared" si="31"/>
        <v>0</v>
      </c>
      <c r="BV59" s="26"/>
      <c r="BW59" s="26"/>
      <c r="BX59" s="26"/>
      <c r="BY59" s="26">
        <f t="shared" si="32"/>
        <v>0</v>
      </c>
      <c r="BZ59" s="26"/>
      <c r="CA59" s="26">
        <f t="shared" si="33"/>
        <v>0</v>
      </c>
      <c r="CB59" s="26"/>
      <c r="CC59" s="26">
        <f t="shared" si="34"/>
        <v>0</v>
      </c>
      <c r="CD59" s="26"/>
      <c r="CE59" s="26"/>
      <c r="CF59" s="26"/>
      <c r="CG59" s="26">
        <f t="shared" si="35"/>
        <v>0</v>
      </c>
      <c r="CH59" s="26"/>
      <c r="CI59" s="72">
        <f t="shared" si="36"/>
        <v>0</v>
      </c>
      <c r="CJ59" s="26"/>
      <c r="CK59" s="26">
        <f t="shared" si="37"/>
        <v>0</v>
      </c>
      <c r="CL59" s="81"/>
      <c r="CM59" s="26">
        <v>1819034</v>
      </c>
      <c r="CN59" s="26">
        <v>141774</v>
      </c>
      <c r="CO59" s="26">
        <f t="shared" si="38"/>
        <v>1960808</v>
      </c>
      <c r="CP59" s="26">
        <f>763095+371697</f>
        <v>1134792</v>
      </c>
      <c r="CQ59" s="26">
        <f t="shared" si="39"/>
        <v>3095600</v>
      </c>
      <c r="CR59" s="26">
        <f>-371697+4128</f>
        <v>-367569</v>
      </c>
      <c r="CS59" s="26">
        <f t="shared" si="40"/>
        <v>2728031</v>
      </c>
      <c r="CT59" s="26">
        <v>10228030</v>
      </c>
      <c r="CU59" s="26"/>
      <c r="CV59" s="11"/>
      <c r="CW59" s="63">
        <f t="shared" si="41"/>
        <v>0</v>
      </c>
      <c r="CX59" s="11"/>
      <c r="CY59" s="63">
        <f t="shared" si="42"/>
        <v>0</v>
      </c>
      <c r="CZ59" s="11"/>
      <c r="DA59" s="63">
        <f t="shared" si="43"/>
        <v>0</v>
      </c>
      <c r="DB59" s="26"/>
    </row>
    <row r="60" spans="1:106" ht="12.75" customHeight="1" x14ac:dyDescent="0.2">
      <c r="A60" s="51"/>
      <c r="B60" s="25" t="s">
        <v>43</v>
      </c>
      <c r="C60" s="54">
        <f t="shared" si="1"/>
        <v>16500</v>
      </c>
      <c r="D60" s="54">
        <f t="shared" si="44"/>
        <v>0</v>
      </c>
      <c r="E60" s="54">
        <f t="shared" si="3"/>
        <v>16500</v>
      </c>
      <c r="F60" s="54">
        <f t="shared" si="45"/>
        <v>0</v>
      </c>
      <c r="G60" s="54">
        <f t="shared" si="46"/>
        <v>16500</v>
      </c>
      <c r="H60" s="54">
        <f t="shared" si="47"/>
        <v>0</v>
      </c>
      <c r="I60" s="54">
        <f t="shared" si="48"/>
        <v>16500</v>
      </c>
      <c r="J60" s="54">
        <f t="shared" si="49"/>
        <v>11954</v>
      </c>
      <c r="K60" s="26"/>
      <c r="L60" s="26"/>
      <c r="M60" s="26">
        <f t="shared" si="8"/>
        <v>0</v>
      </c>
      <c r="N60" s="26"/>
      <c r="O60" s="26">
        <f t="shared" si="9"/>
        <v>0</v>
      </c>
      <c r="P60" s="26"/>
      <c r="Q60" s="26">
        <f t="shared" si="10"/>
        <v>0</v>
      </c>
      <c r="R60" s="26"/>
      <c r="S60" s="26"/>
      <c r="T60" s="26"/>
      <c r="U60" s="26">
        <f t="shared" si="11"/>
        <v>0</v>
      </c>
      <c r="V60" s="26"/>
      <c r="W60" s="26">
        <f t="shared" si="12"/>
        <v>0</v>
      </c>
      <c r="X60" s="26"/>
      <c r="Y60" s="26">
        <f t="shared" si="13"/>
        <v>0</v>
      </c>
      <c r="Z60" s="26"/>
      <c r="AA60" s="26"/>
      <c r="AB60" s="26"/>
      <c r="AC60" s="41">
        <f t="shared" si="14"/>
        <v>0</v>
      </c>
      <c r="AD60" s="41"/>
      <c r="AE60" s="41">
        <f t="shared" si="15"/>
        <v>0</v>
      </c>
      <c r="AF60" s="41"/>
      <c r="AG60" s="41">
        <f t="shared" si="16"/>
        <v>0</v>
      </c>
      <c r="AH60" s="41"/>
      <c r="AI60" s="26">
        <v>16500</v>
      </c>
      <c r="AJ60" s="26"/>
      <c r="AK60" s="61">
        <f t="shared" si="17"/>
        <v>16500</v>
      </c>
      <c r="AL60" s="61"/>
      <c r="AM60" s="61">
        <f t="shared" si="18"/>
        <v>16500</v>
      </c>
      <c r="AN60" s="61"/>
      <c r="AO60" s="61">
        <f t="shared" si="19"/>
        <v>16500</v>
      </c>
      <c r="AP60" s="61">
        <v>11954</v>
      </c>
      <c r="AQ60" s="25"/>
      <c r="AR60" s="25"/>
      <c r="AS60" s="62">
        <f t="shared" si="20"/>
        <v>0</v>
      </c>
      <c r="AT60" s="62"/>
      <c r="AU60" s="62">
        <f t="shared" si="21"/>
        <v>0</v>
      </c>
      <c r="AV60" s="62"/>
      <c r="AW60" s="62">
        <f t="shared" si="22"/>
        <v>0</v>
      </c>
      <c r="AX60" s="62"/>
      <c r="AY60" s="25"/>
      <c r="AZ60" s="25"/>
      <c r="BA60" s="62">
        <f t="shared" si="23"/>
        <v>0</v>
      </c>
      <c r="BB60" s="62"/>
      <c r="BC60" s="62">
        <f t="shared" si="24"/>
        <v>0</v>
      </c>
      <c r="BD60" s="62"/>
      <c r="BE60" s="62">
        <f t="shared" si="25"/>
        <v>0</v>
      </c>
      <c r="BF60" s="62"/>
      <c r="BG60" s="26"/>
      <c r="BH60" s="26"/>
      <c r="BI60" s="26">
        <f t="shared" si="26"/>
        <v>0</v>
      </c>
      <c r="BJ60" s="26"/>
      <c r="BK60" s="26">
        <f t="shared" si="27"/>
        <v>0</v>
      </c>
      <c r="BL60" s="26"/>
      <c r="BM60" s="26">
        <f t="shared" si="28"/>
        <v>0</v>
      </c>
      <c r="BN60" s="26"/>
      <c r="BO60" s="26"/>
      <c r="BP60" s="26"/>
      <c r="BQ60" s="26">
        <f t="shared" si="29"/>
        <v>0</v>
      </c>
      <c r="BR60" s="26"/>
      <c r="BS60" s="26">
        <f t="shared" si="30"/>
        <v>0</v>
      </c>
      <c r="BT60" s="26"/>
      <c r="BU60" s="26">
        <f t="shared" si="31"/>
        <v>0</v>
      </c>
      <c r="BV60" s="26"/>
      <c r="BW60" s="26"/>
      <c r="BX60" s="26"/>
      <c r="BY60" s="26">
        <f t="shared" si="32"/>
        <v>0</v>
      </c>
      <c r="BZ60" s="26"/>
      <c r="CA60" s="26">
        <f t="shared" si="33"/>
        <v>0</v>
      </c>
      <c r="CB60" s="26"/>
      <c r="CC60" s="26">
        <f t="shared" si="34"/>
        <v>0</v>
      </c>
      <c r="CD60" s="26"/>
      <c r="CE60" s="26"/>
      <c r="CF60" s="26"/>
      <c r="CG60" s="26">
        <f t="shared" si="35"/>
        <v>0</v>
      </c>
      <c r="CH60" s="26"/>
      <c r="CI60" s="72">
        <f t="shared" si="36"/>
        <v>0</v>
      </c>
      <c r="CJ60" s="26"/>
      <c r="CK60" s="26">
        <f t="shared" si="37"/>
        <v>0</v>
      </c>
      <c r="CL60" s="81"/>
      <c r="CM60" s="26"/>
      <c r="CN60" s="26"/>
      <c r="CO60" s="26">
        <f t="shared" si="38"/>
        <v>0</v>
      </c>
      <c r="CP60" s="26"/>
      <c r="CQ60" s="26">
        <f t="shared" si="39"/>
        <v>0</v>
      </c>
      <c r="CR60" s="26"/>
      <c r="CS60" s="26">
        <f t="shared" si="40"/>
        <v>0</v>
      </c>
      <c r="CT60" s="26"/>
      <c r="CU60" s="26"/>
      <c r="CV60" s="11"/>
      <c r="CW60" s="63">
        <f t="shared" si="41"/>
        <v>0</v>
      </c>
      <c r="CX60" s="11"/>
      <c r="CY60" s="63">
        <f t="shared" si="42"/>
        <v>0</v>
      </c>
      <c r="CZ60" s="11"/>
      <c r="DA60" s="63">
        <f t="shared" si="43"/>
        <v>0</v>
      </c>
      <c r="DB60" s="26"/>
    </row>
    <row r="61" spans="1:106" ht="12.75" customHeight="1" x14ac:dyDescent="0.2">
      <c r="A61" s="51"/>
      <c r="B61" s="27" t="s">
        <v>21</v>
      </c>
      <c r="C61" s="54">
        <f t="shared" si="1"/>
        <v>662109</v>
      </c>
      <c r="D61" s="54">
        <f t="shared" si="44"/>
        <v>90159</v>
      </c>
      <c r="E61" s="54">
        <f t="shared" si="3"/>
        <v>752268</v>
      </c>
      <c r="F61" s="54">
        <f t="shared" si="45"/>
        <v>1213</v>
      </c>
      <c r="G61" s="54">
        <f t="shared" si="46"/>
        <v>753481</v>
      </c>
      <c r="H61" s="54">
        <f t="shared" si="47"/>
        <v>-119000</v>
      </c>
      <c r="I61" s="54">
        <f t="shared" si="48"/>
        <v>634481</v>
      </c>
      <c r="J61" s="54">
        <f t="shared" si="49"/>
        <v>748439</v>
      </c>
      <c r="K61" s="26">
        <v>12038</v>
      </c>
      <c r="L61" s="26">
        <v>1430</v>
      </c>
      <c r="M61" s="26">
        <f t="shared" si="8"/>
        <v>13468</v>
      </c>
      <c r="N61" s="26">
        <v>1073</v>
      </c>
      <c r="O61" s="26">
        <f t="shared" si="9"/>
        <v>14541</v>
      </c>
      <c r="P61" s="26"/>
      <c r="Q61" s="26">
        <f t="shared" si="10"/>
        <v>14541</v>
      </c>
      <c r="R61" s="26">
        <v>15608</v>
      </c>
      <c r="S61" s="26">
        <v>1799</v>
      </c>
      <c r="T61" s="26">
        <v>186</v>
      </c>
      <c r="U61" s="26">
        <f t="shared" si="11"/>
        <v>1985</v>
      </c>
      <c r="V61" s="26">
        <v>140</v>
      </c>
      <c r="W61" s="26">
        <f t="shared" si="12"/>
        <v>2125</v>
      </c>
      <c r="X61" s="26"/>
      <c r="Y61" s="26">
        <f t="shared" si="13"/>
        <v>2125</v>
      </c>
      <c r="Z61" s="26">
        <v>2023</v>
      </c>
      <c r="AA61" s="26">
        <v>648272</v>
      </c>
      <c r="AB61" s="26">
        <v>88543</v>
      </c>
      <c r="AC61" s="41">
        <f t="shared" si="14"/>
        <v>736815</v>
      </c>
      <c r="AD61" s="41"/>
      <c r="AE61" s="41">
        <f t="shared" si="15"/>
        <v>736815</v>
      </c>
      <c r="AF61" s="41">
        <v>-119000</v>
      </c>
      <c r="AG61" s="41">
        <f t="shared" si="16"/>
        <v>617815</v>
      </c>
      <c r="AH61" s="41">
        <v>730808</v>
      </c>
      <c r="AI61" s="25"/>
      <c r="AJ61" s="25"/>
      <c r="AK61" s="61">
        <f t="shared" si="17"/>
        <v>0</v>
      </c>
      <c r="AL61" s="61"/>
      <c r="AM61" s="61">
        <f t="shared" si="18"/>
        <v>0</v>
      </c>
      <c r="AN61" s="61"/>
      <c r="AO61" s="61">
        <f t="shared" si="19"/>
        <v>0</v>
      </c>
      <c r="AP61" s="61"/>
      <c r="AQ61" s="25"/>
      <c r="AR61" s="25"/>
      <c r="AS61" s="62">
        <f t="shared" si="20"/>
        <v>0</v>
      </c>
      <c r="AT61" s="62"/>
      <c r="AU61" s="62">
        <f t="shared" si="21"/>
        <v>0</v>
      </c>
      <c r="AV61" s="62"/>
      <c r="AW61" s="62">
        <f t="shared" si="22"/>
        <v>0</v>
      </c>
      <c r="AX61" s="62"/>
      <c r="AY61" s="25"/>
      <c r="AZ61" s="25"/>
      <c r="BA61" s="62">
        <f t="shared" si="23"/>
        <v>0</v>
      </c>
      <c r="BB61" s="62"/>
      <c r="BC61" s="62">
        <f t="shared" si="24"/>
        <v>0</v>
      </c>
      <c r="BD61" s="62"/>
      <c r="BE61" s="62">
        <f t="shared" si="25"/>
        <v>0</v>
      </c>
      <c r="BF61" s="62"/>
      <c r="BG61" s="26"/>
      <c r="BH61" s="26"/>
      <c r="BI61" s="26">
        <f t="shared" si="26"/>
        <v>0</v>
      </c>
      <c r="BJ61" s="26"/>
      <c r="BK61" s="26">
        <f t="shared" si="27"/>
        <v>0</v>
      </c>
      <c r="BL61" s="26"/>
      <c r="BM61" s="26">
        <f t="shared" si="28"/>
        <v>0</v>
      </c>
      <c r="BN61" s="26"/>
      <c r="BO61" s="26"/>
      <c r="BP61" s="26"/>
      <c r="BQ61" s="26">
        <f t="shared" si="29"/>
        <v>0</v>
      </c>
      <c r="BR61" s="26"/>
      <c r="BS61" s="26">
        <f t="shared" si="30"/>
        <v>0</v>
      </c>
      <c r="BT61" s="26"/>
      <c r="BU61" s="26">
        <f t="shared" si="31"/>
        <v>0</v>
      </c>
      <c r="BV61" s="26"/>
      <c r="BW61" s="26"/>
      <c r="BX61" s="26"/>
      <c r="BY61" s="26">
        <f t="shared" si="32"/>
        <v>0</v>
      </c>
      <c r="BZ61" s="26"/>
      <c r="CA61" s="26">
        <f t="shared" si="33"/>
        <v>0</v>
      </c>
      <c r="CB61" s="26"/>
      <c r="CC61" s="26">
        <f t="shared" si="34"/>
        <v>0</v>
      </c>
      <c r="CD61" s="26"/>
      <c r="CE61" s="26"/>
      <c r="CF61" s="26"/>
      <c r="CG61" s="26">
        <f t="shared" si="35"/>
        <v>0</v>
      </c>
      <c r="CH61" s="26"/>
      <c r="CI61" s="72">
        <f t="shared" si="36"/>
        <v>0</v>
      </c>
      <c r="CJ61" s="26"/>
      <c r="CK61" s="26">
        <f t="shared" si="37"/>
        <v>0</v>
      </c>
      <c r="CL61" s="81"/>
      <c r="CM61" s="26"/>
      <c r="CN61" s="26"/>
      <c r="CO61" s="26">
        <f t="shared" si="38"/>
        <v>0</v>
      </c>
      <c r="CP61" s="26"/>
      <c r="CQ61" s="26">
        <f t="shared" si="39"/>
        <v>0</v>
      </c>
      <c r="CR61" s="26"/>
      <c r="CS61" s="26">
        <f t="shared" si="40"/>
        <v>0</v>
      </c>
      <c r="CT61" s="26"/>
      <c r="CU61" s="26"/>
      <c r="CV61" s="11"/>
      <c r="CW61" s="63">
        <f t="shared" si="41"/>
        <v>0</v>
      </c>
      <c r="CX61" s="11"/>
      <c r="CY61" s="63">
        <f t="shared" si="42"/>
        <v>0</v>
      </c>
      <c r="CZ61" s="11"/>
      <c r="DA61" s="63">
        <f t="shared" si="43"/>
        <v>0</v>
      </c>
      <c r="DB61" s="26"/>
    </row>
    <row r="62" spans="1:106" ht="12.75" customHeight="1" x14ac:dyDescent="0.2">
      <c r="A62" s="51"/>
      <c r="B62" s="28" t="s">
        <v>17</v>
      </c>
      <c r="C62" s="54">
        <f t="shared" si="1"/>
        <v>1623400</v>
      </c>
      <c r="D62" s="54">
        <f t="shared" si="44"/>
        <v>15216</v>
      </c>
      <c r="E62" s="54">
        <f t="shared" si="3"/>
        <v>1638616</v>
      </c>
      <c r="F62" s="54">
        <f t="shared" si="45"/>
        <v>32027</v>
      </c>
      <c r="G62" s="54">
        <f t="shared" si="46"/>
        <v>1670643</v>
      </c>
      <c r="H62" s="54">
        <f t="shared" si="47"/>
        <v>-228399</v>
      </c>
      <c r="I62" s="54">
        <f t="shared" si="48"/>
        <v>1442244</v>
      </c>
      <c r="J62" s="54">
        <f t="shared" si="49"/>
        <v>578393</v>
      </c>
      <c r="K62" s="26"/>
      <c r="L62" s="26"/>
      <c r="M62" s="26">
        <f t="shared" si="8"/>
        <v>0</v>
      </c>
      <c r="N62" s="26"/>
      <c r="O62" s="26">
        <f t="shared" si="9"/>
        <v>0</v>
      </c>
      <c r="P62" s="26"/>
      <c r="Q62" s="26">
        <f t="shared" si="10"/>
        <v>0</v>
      </c>
      <c r="R62" s="26"/>
      <c r="S62" s="26"/>
      <c r="T62" s="26"/>
      <c r="U62" s="26">
        <f t="shared" si="11"/>
        <v>0</v>
      </c>
      <c r="V62" s="26"/>
      <c r="W62" s="26">
        <f t="shared" si="12"/>
        <v>0</v>
      </c>
      <c r="X62" s="26"/>
      <c r="Y62" s="26">
        <f t="shared" si="13"/>
        <v>0</v>
      </c>
      <c r="Z62" s="26"/>
      <c r="AA62" s="26"/>
      <c r="AB62" s="26"/>
      <c r="AC62" s="41">
        <f t="shared" si="14"/>
        <v>0</v>
      </c>
      <c r="AD62" s="41"/>
      <c r="AE62" s="41">
        <f t="shared" si="15"/>
        <v>0</v>
      </c>
      <c r="AF62" s="41"/>
      <c r="AG62" s="41">
        <f t="shared" si="16"/>
        <v>0</v>
      </c>
      <c r="AH62" s="41"/>
      <c r="AI62" s="25"/>
      <c r="AJ62" s="25"/>
      <c r="AK62" s="61">
        <f t="shared" si="17"/>
        <v>0</v>
      </c>
      <c r="AL62" s="61"/>
      <c r="AM62" s="61">
        <f t="shared" si="18"/>
        <v>0</v>
      </c>
      <c r="AN62" s="61"/>
      <c r="AO62" s="61">
        <f t="shared" si="19"/>
        <v>0</v>
      </c>
      <c r="AP62" s="61"/>
      <c r="AQ62" s="26"/>
      <c r="AR62" s="26"/>
      <c r="AS62" s="62">
        <f t="shared" si="20"/>
        <v>0</v>
      </c>
      <c r="AT62" s="62"/>
      <c r="AU62" s="62">
        <f t="shared" si="21"/>
        <v>0</v>
      </c>
      <c r="AV62" s="62"/>
      <c r="AW62" s="62">
        <f t="shared" si="22"/>
        <v>0</v>
      </c>
      <c r="AX62" s="62"/>
      <c r="AY62" s="26"/>
      <c r="AZ62" s="26"/>
      <c r="BA62" s="62">
        <f t="shared" si="23"/>
        <v>0</v>
      </c>
      <c r="BB62" s="62"/>
      <c r="BC62" s="62">
        <f t="shared" si="24"/>
        <v>0</v>
      </c>
      <c r="BD62" s="62"/>
      <c r="BE62" s="62">
        <f t="shared" si="25"/>
        <v>0</v>
      </c>
      <c r="BF62" s="62"/>
      <c r="BG62" s="26"/>
      <c r="BH62" s="26"/>
      <c r="BI62" s="26">
        <f t="shared" si="26"/>
        <v>0</v>
      </c>
      <c r="BJ62" s="26"/>
      <c r="BK62" s="26">
        <f t="shared" si="27"/>
        <v>0</v>
      </c>
      <c r="BL62" s="26"/>
      <c r="BM62" s="26">
        <f t="shared" si="28"/>
        <v>0</v>
      </c>
      <c r="BN62" s="26"/>
      <c r="BO62" s="26"/>
      <c r="BP62" s="26"/>
      <c r="BQ62" s="26">
        <f t="shared" si="29"/>
        <v>0</v>
      </c>
      <c r="BR62" s="26"/>
      <c r="BS62" s="26">
        <f t="shared" si="30"/>
        <v>0</v>
      </c>
      <c r="BT62" s="26"/>
      <c r="BU62" s="26">
        <f t="shared" si="31"/>
        <v>0</v>
      </c>
      <c r="BV62" s="26"/>
      <c r="BW62" s="26"/>
      <c r="BX62" s="26"/>
      <c r="BY62" s="26">
        <f t="shared" si="32"/>
        <v>0</v>
      </c>
      <c r="BZ62" s="26"/>
      <c r="CA62" s="26">
        <f t="shared" si="33"/>
        <v>0</v>
      </c>
      <c r="CB62" s="26"/>
      <c r="CC62" s="26">
        <f t="shared" si="34"/>
        <v>0</v>
      </c>
      <c r="CD62" s="26"/>
      <c r="CE62" s="26">
        <v>1623400</v>
      </c>
      <c r="CF62" s="26">
        <v>15216</v>
      </c>
      <c r="CG62" s="26">
        <f t="shared" si="35"/>
        <v>1638616</v>
      </c>
      <c r="CH62" s="26">
        <v>32027</v>
      </c>
      <c r="CI62" s="72">
        <f t="shared" si="36"/>
        <v>1670643</v>
      </c>
      <c r="CJ62" s="26">
        <v>-228399</v>
      </c>
      <c r="CK62" s="26">
        <f t="shared" si="37"/>
        <v>1442244</v>
      </c>
      <c r="CL62" s="81">
        <v>578393</v>
      </c>
      <c r="CM62" s="26"/>
      <c r="CN62" s="26"/>
      <c r="CO62" s="26">
        <f t="shared" si="38"/>
        <v>0</v>
      </c>
      <c r="CP62" s="26"/>
      <c r="CQ62" s="26">
        <f t="shared" si="39"/>
        <v>0</v>
      </c>
      <c r="CR62" s="26"/>
      <c r="CS62" s="26">
        <f t="shared" si="40"/>
        <v>0</v>
      </c>
      <c r="CT62" s="26"/>
      <c r="CU62" s="26"/>
      <c r="CV62" s="11"/>
      <c r="CW62" s="63">
        <f t="shared" si="41"/>
        <v>0</v>
      </c>
      <c r="CX62" s="11"/>
      <c r="CY62" s="63">
        <f t="shared" si="42"/>
        <v>0</v>
      </c>
      <c r="CZ62" s="11"/>
      <c r="DA62" s="63">
        <f t="shared" si="43"/>
        <v>0</v>
      </c>
      <c r="DB62" s="26"/>
    </row>
    <row r="63" spans="1:106" ht="12.75" customHeight="1" x14ac:dyDescent="0.2">
      <c r="A63" s="51"/>
      <c r="B63" s="30" t="s">
        <v>18</v>
      </c>
      <c r="C63" s="54">
        <f t="shared" si="1"/>
        <v>4608003</v>
      </c>
      <c r="D63" s="54">
        <f t="shared" si="44"/>
        <v>25327</v>
      </c>
      <c r="E63" s="54">
        <f t="shared" si="3"/>
        <v>4633330</v>
      </c>
      <c r="F63" s="54">
        <f t="shared" si="45"/>
        <v>38587</v>
      </c>
      <c r="G63" s="54">
        <f t="shared" si="46"/>
        <v>4671917</v>
      </c>
      <c r="H63" s="54">
        <f t="shared" si="47"/>
        <v>-1681525</v>
      </c>
      <c r="I63" s="54">
        <f t="shared" si="48"/>
        <v>2990392</v>
      </c>
      <c r="J63" s="54">
        <f t="shared" si="49"/>
        <v>1098615</v>
      </c>
      <c r="K63" s="29"/>
      <c r="L63" s="29"/>
      <c r="M63" s="26">
        <f t="shared" si="8"/>
        <v>0</v>
      </c>
      <c r="N63" s="26"/>
      <c r="O63" s="26">
        <f t="shared" si="9"/>
        <v>0</v>
      </c>
      <c r="P63" s="26"/>
      <c r="Q63" s="26">
        <f t="shared" si="10"/>
        <v>0</v>
      </c>
      <c r="R63" s="26"/>
      <c r="S63" s="29"/>
      <c r="T63" s="29"/>
      <c r="U63" s="26">
        <f t="shared" si="11"/>
        <v>0</v>
      </c>
      <c r="V63" s="26"/>
      <c r="W63" s="26">
        <f t="shared" si="12"/>
        <v>0</v>
      </c>
      <c r="X63" s="26"/>
      <c r="Y63" s="26">
        <f t="shared" si="13"/>
        <v>0</v>
      </c>
      <c r="Z63" s="26"/>
      <c r="AA63" s="29"/>
      <c r="AB63" s="29"/>
      <c r="AC63" s="41">
        <f t="shared" si="14"/>
        <v>0</v>
      </c>
      <c r="AD63" s="41"/>
      <c r="AE63" s="41">
        <f t="shared" si="15"/>
        <v>0</v>
      </c>
      <c r="AF63" s="41"/>
      <c r="AG63" s="41">
        <f t="shared" si="16"/>
        <v>0</v>
      </c>
      <c r="AH63" s="41"/>
      <c r="AI63" s="25"/>
      <c r="AJ63" s="25"/>
      <c r="AK63" s="61">
        <f t="shared" si="17"/>
        <v>0</v>
      </c>
      <c r="AL63" s="61"/>
      <c r="AM63" s="61">
        <f t="shared" si="18"/>
        <v>0</v>
      </c>
      <c r="AN63" s="61"/>
      <c r="AO63" s="61">
        <f t="shared" si="19"/>
        <v>0</v>
      </c>
      <c r="AP63" s="61"/>
      <c r="AQ63" s="25"/>
      <c r="AR63" s="25"/>
      <c r="AS63" s="62">
        <f t="shared" si="20"/>
        <v>0</v>
      </c>
      <c r="AT63" s="62"/>
      <c r="AU63" s="62">
        <f t="shared" si="21"/>
        <v>0</v>
      </c>
      <c r="AV63" s="62"/>
      <c r="AW63" s="62">
        <f t="shared" si="22"/>
        <v>0</v>
      </c>
      <c r="AX63" s="62"/>
      <c r="AY63" s="25"/>
      <c r="AZ63" s="25"/>
      <c r="BA63" s="62">
        <f t="shared" si="23"/>
        <v>0</v>
      </c>
      <c r="BB63" s="62"/>
      <c r="BC63" s="62">
        <f t="shared" si="24"/>
        <v>0</v>
      </c>
      <c r="BD63" s="62"/>
      <c r="BE63" s="62">
        <f t="shared" si="25"/>
        <v>0</v>
      </c>
      <c r="BF63" s="62"/>
      <c r="BG63" s="26"/>
      <c r="BH63" s="26"/>
      <c r="BI63" s="26">
        <f t="shared" si="26"/>
        <v>0</v>
      </c>
      <c r="BJ63" s="26"/>
      <c r="BK63" s="26">
        <f t="shared" si="27"/>
        <v>0</v>
      </c>
      <c r="BL63" s="26"/>
      <c r="BM63" s="26">
        <f t="shared" si="28"/>
        <v>0</v>
      </c>
      <c r="BN63" s="26"/>
      <c r="BO63" s="26"/>
      <c r="BP63" s="26"/>
      <c r="BQ63" s="26">
        <f t="shared" si="29"/>
        <v>0</v>
      </c>
      <c r="BR63" s="26"/>
      <c r="BS63" s="26">
        <f t="shared" si="30"/>
        <v>0</v>
      </c>
      <c r="BT63" s="26"/>
      <c r="BU63" s="26">
        <f t="shared" si="31"/>
        <v>0</v>
      </c>
      <c r="BV63" s="26"/>
      <c r="BW63" s="26">
        <v>4608003</v>
      </c>
      <c r="BX63" s="26">
        <v>25327</v>
      </c>
      <c r="BY63" s="26">
        <f t="shared" si="32"/>
        <v>4633330</v>
      </c>
      <c r="BZ63" s="26">
        <v>38587</v>
      </c>
      <c r="CA63" s="26">
        <f t="shared" si="33"/>
        <v>4671917</v>
      </c>
      <c r="CB63" s="26">
        <f>-1418004-263521</f>
        <v>-1681525</v>
      </c>
      <c r="CC63" s="26">
        <f t="shared" si="34"/>
        <v>2990392</v>
      </c>
      <c r="CD63" s="26">
        <v>1098615</v>
      </c>
      <c r="CE63" s="26"/>
      <c r="CF63" s="26"/>
      <c r="CG63" s="26">
        <f t="shared" si="35"/>
        <v>0</v>
      </c>
      <c r="CH63" s="26"/>
      <c r="CI63" s="72">
        <f t="shared" si="36"/>
        <v>0</v>
      </c>
      <c r="CJ63" s="26"/>
      <c r="CK63" s="26">
        <f t="shared" si="37"/>
        <v>0</v>
      </c>
      <c r="CL63" s="81"/>
      <c r="CM63" s="26"/>
      <c r="CN63" s="26"/>
      <c r="CO63" s="26">
        <f t="shared" si="38"/>
        <v>0</v>
      </c>
      <c r="CP63" s="26"/>
      <c r="CQ63" s="26">
        <f t="shared" si="39"/>
        <v>0</v>
      </c>
      <c r="CR63" s="26"/>
      <c r="CS63" s="26">
        <f t="shared" si="40"/>
        <v>0</v>
      </c>
      <c r="CT63" s="26"/>
      <c r="CU63" s="26"/>
      <c r="CV63" s="11"/>
      <c r="CW63" s="63">
        <f t="shared" si="41"/>
        <v>0</v>
      </c>
      <c r="CX63" s="11"/>
      <c r="CY63" s="63">
        <f t="shared" si="42"/>
        <v>0</v>
      </c>
      <c r="CZ63" s="11"/>
      <c r="DA63" s="63">
        <f t="shared" si="43"/>
        <v>0</v>
      </c>
      <c r="DB63" s="26"/>
    </row>
    <row r="64" spans="1:106" ht="12.75" customHeight="1" x14ac:dyDescent="0.2">
      <c r="A64" s="51"/>
      <c r="B64" s="30" t="s">
        <v>44</v>
      </c>
      <c r="C64" s="54">
        <f t="shared" si="1"/>
        <v>16075</v>
      </c>
      <c r="D64" s="54">
        <f t="shared" si="44"/>
        <v>26730</v>
      </c>
      <c r="E64" s="54">
        <f t="shared" si="3"/>
        <v>42805</v>
      </c>
      <c r="F64" s="54">
        <f t="shared" si="45"/>
        <v>1589975</v>
      </c>
      <c r="G64" s="54">
        <f t="shared" si="46"/>
        <v>1632780</v>
      </c>
      <c r="H64" s="54">
        <f t="shared" si="47"/>
        <v>3292</v>
      </c>
      <c r="I64" s="54">
        <f t="shared" si="48"/>
        <v>1636072</v>
      </c>
      <c r="J64" s="54">
        <f t="shared" si="49"/>
        <v>1636070</v>
      </c>
      <c r="K64" s="29"/>
      <c r="L64" s="29"/>
      <c r="M64" s="26">
        <f t="shared" si="8"/>
        <v>0</v>
      </c>
      <c r="N64" s="26"/>
      <c r="O64" s="26">
        <f t="shared" si="9"/>
        <v>0</v>
      </c>
      <c r="P64" s="26"/>
      <c r="Q64" s="26">
        <f t="shared" si="10"/>
        <v>0</v>
      </c>
      <c r="R64" s="26"/>
      <c r="S64" s="29"/>
      <c r="T64" s="29"/>
      <c r="U64" s="26">
        <f t="shared" si="11"/>
        <v>0</v>
      </c>
      <c r="V64" s="26"/>
      <c r="W64" s="26">
        <f t="shared" si="12"/>
        <v>0</v>
      </c>
      <c r="X64" s="26"/>
      <c r="Y64" s="26">
        <f t="shared" si="13"/>
        <v>0</v>
      </c>
      <c r="Z64" s="26"/>
      <c r="AA64" s="31"/>
      <c r="AB64" s="31"/>
      <c r="AC64" s="41">
        <f t="shared" si="14"/>
        <v>0</v>
      </c>
      <c r="AD64" s="41"/>
      <c r="AE64" s="41">
        <f t="shared" si="15"/>
        <v>0</v>
      </c>
      <c r="AF64" s="41"/>
      <c r="AG64" s="41">
        <f t="shared" si="16"/>
        <v>0</v>
      </c>
      <c r="AH64" s="41"/>
      <c r="AI64" s="25"/>
      <c r="AJ64" s="25"/>
      <c r="AK64" s="61">
        <f t="shared" si="17"/>
        <v>0</v>
      </c>
      <c r="AL64" s="61"/>
      <c r="AM64" s="61">
        <f t="shared" si="18"/>
        <v>0</v>
      </c>
      <c r="AN64" s="61"/>
      <c r="AO64" s="61">
        <f t="shared" si="19"/>
        <v>0</v>
      </c>
      <c r="AP64" s="61"/>
      <c r="AQ64" s="25"/>
      <c r="AR64" s="25"/>
      <c r="AS64" s="62">
        <f t="shared" si="20"/>
        <v>0</v>
      </c>
      <c r="AT64" s="62"/>
      <c r="AU64" s="62">
        <f t="shared" si="21"/>
        <v>0</v>
      </c>
      <c r="AV64" s="62"/>
      <c r="AW64" s="62">
        <f t="shared" si="22"/>
        <v>0</v>
      </c>
      <c r="AX64" s="62"/>
      <c r="AY64" s="25"/>
      <c r="AZ64" s="25"/>
      <c r="BA64" s="62">
        <f t="shared" si="23"/>
        <v>0</v>
      </c>
      <c r="BB64" s="62"/>
      <c r="BC64" s="62">
        <f t="shared" si="24"/>
        <v>0</v>
      </c>
      <c r="BD64" s="62"/>
      <c r="BE64" s="62">
        <f t="shared" si="25"/>
        <v>0</v>
      </c>
      <c r="BF64" s="62"/>
      <c r="BG64" s="26"/>
      <c r="BH64" s="26">
        <v>7851</v>
      </c>
      <c r="BI64" s="26">
        <f t="shared" si="26"/>
        <v>7851</v>
      </c>
      <c r="BJ64" s="26">
        <v>1589975</v>
      </c>
      <c r="BK64" s="26">
        <f t="shared" si="27"/>
        <v>1597826</v>
      </c>
      <c r="BL64" s="26"/>
      <c r="BM64" s="26">
        <f t="shared" si="28"/>
        <v>1597826</v>
      </c>
      <c r="BN64" s="26">
        <v>1597826</v>
      </c>
      <c r="BO64" s="26">
        <v>16075</v>
      </c>
      <c r="BP64" s="26">
        <v>18879</v>
      </c>
      <c r="BQ64" s="26">
        <f t="shared" si="29"/>
        <v>34954</v>
      </c>
      <c r="BR64" s="26">
        <v>0</v>
      </c>
      <c r="BS64" s="26">
        <f t="shared" si="30"/>
        <v>34954</v>
      </c>
      <c r="BT64" s="26">
        <v>3292</v>
      </c>
      <c r="BU64" s="26">
        <f t="shared" si="31"/>
        <v>38246</v>
      </c>
      <c r="BV64" s="26">
        <v>38244</v>
      </c>
      <c r="BW64" s="26"/>
      <c r="BX64" s="26"/>
      <c r="BY64" s="26">
        <f t="shared" si="32"/>
        <v>0</v>
      </c>
      <c r="BZ64" s="26"/>
      <c r="CA64" s="26">
        <f t="shared" si="33"/>
        <v>0</v>
      </c>
      <c r="CB64" s="26"/>
      <c r="CC64" s="26">
        <f t="shared" si="34"/>
        <v>0</v>
      </c>
      <c r="CD64" s="26"/>
      <c r="CE64" s="26"/>
      <c r="CF64" s="26"/>
      <c r="CG64" s="26">
        <f t="shared" si="35"/>
        <v>0</v>
      </c>
      <c r="CH64" s="26"/>
      <c r="CI64" s="72">
        <f t="shared" si="36"/>
        <v>0</v>
      </c>
      <c r="CJ64" s="26"/>
      <c r="CK64" s="26">
        <f t="shared" si="37"/>
        <v>0</v>
      </c>
      <c r="CL64" s="81"/>
      <c r="CM64" s="26"/>
      <c r="CN64" s="26"/>
      <c r="CO64" s="26">
        <f t="shared" si="38"/>
        <v>0</v>
      </c>
      <c r="CP64" s="26"/>
      <c r="CQ64" s="26">
        <f t="shared" si="39"/>
        <v>0</v>
      </c>
      <c r="CR64" s="26"/>
      <c r="CS64" s="26">
        <f t="shared" si="40"/>
        <v>0</v>
      </c>
      <c r="CT64" s="26"/>
      <c r="CU64" s="26"/>
      <c r="CV64" s="11"/>
      <c r="CW64" s="63">
        <f t="shared" si="41"/>
        <v>0</v>
      </c>
      <c r="CX64" s="11"/>
      <c r="CY64" s="63">
        <f t="shared" si="42"/>
        <v>0</v>
      </c>
      <c r="CZ64" s="11"/>
      <c r="DA64" s="63">
        <f t="shared" si="43"/>
        <v>0</v>
      </c>
      <c r="DB64" s="26"/>
    </row>
    <row r="65" spans="1:106" ht="12.75" customHeight="1" x14ac:dyDescent="0.2">
      <c r="A65" s="51"/>
      <c r="B65" s="25" t="s">
        <v>19</v>
      </c>
      <c r="C65" s="54">
        <f t="shared" si="1"/>
        <v>3603041</v>
      </c>
      <c r="D65" s="54">
        <f t="shared" si="44"/>
        <v>8230</v>
      </c>
      <c r="E65" s="54">
        <f t="shared" si="3"/>
        <v>3611271</v>
      </c>
      <c r="F65" s="54">
        <f t="shared" si="45"/>
        <v>157570</v>
      </c>
      <c r="G65" s="54">
        <f t="shared" si="46"/>
        <v>3768841</v>
      </c>
      <c r="H65" s="54">
        <f t="shared" si="47"/>
        <v>93215</v>
      </c>
      <c r="I65" s="54">
        <f t="shared" si="48"/>
        <v>3862056</v>
      </c>
      <c r="J65" s="54">
        <f t="shared" si="49"/>
        <v>3859264</v>
      </c>
      <c r="K65" s="29"/>
      <c r="L65" s="29"/>
      <c r="M65" s="26">
        <f t="shared" si="8"/>
        <v>0</v>
      </c>
      <c r="N65" s="26"/>
      <c r="O65" s="26">
        <f t="shared" si="9"/>
        <v>0</v>
      </c>
      <c r="P65" s="26"/>
      <c r="Q65" s="26">
        <f t="shared" si="10"/>
        <v>0</v>
      </c>
      <c r="R65" s="26"/>
      <c r="S65" s="31"/>
      <c r="T65" s="31"/>
      <c r="U65" s="26">
        <f t="shared" si="11"/>
        <v>0</v>
      </c>
      <c r="V65" s="26"/>
      <c r="W65" s="26">
        <f t="shared" si="12"/>
        <v>0</v>
      </c>
      <c r="X65" s="26"/>
      <c r="Y65" s="26">
        <f t="shared" si="13"/>
        <v>0</v>
      </c>
      <c r="Z65" s="26"/>
      <c r="AA65" s="31"/>
      <c r="AB65" s="31"/>
      <c r="AC65" s="41">
        <f t="shared" si="14"/>
        <v>0</v>
      </c>
      <c r="AD65" s="41"/>
      <c r="AE65" s="41">
        <f t="shared" si="15"/>
        <v>0</v>
      </c>
      <c r="AF65" s="41"/>
      <c r="AG65" s="41">
        <f t="shared" si="16"/>
        <v>0</v>
      </c>
      <c r="AH65" s="41"/>
      <c r="AI65" s="25"/>
      <c r="AJ65" s="25"/>
      <c r="AK65" s="61">
        <f t="shared" si="17"/>
        <v>0</v>
      </c>
      <c r="AL65" s="61"/>
      <c r="AM65" s="61">
        <f t="shared" si="18"/>
        <v>0</v>
      </c>
      <c r="AN65" s="61"/>
      <c r="AO65" s="61">
        <f t="shared" si="19"/>
        <v>0</v>
      </c>
      <c r="AP65" s="61"/>
      <c r="AQ65" s="31">
        <v>1805292</v>
      </c>
      <c r="AR65" s="31">
        <v>1900</v>
      </c>
      <c r="AS65" s="62">
        <f t="shared" si="20"/>
        <v>1807192</v>
      </c>
      <c r="AT65" s="62">
        <v>2539</v>
      </c>
      <c r="AU65" s="62">
        <f t="shared" si="21"/>
        <v>1809731</v>
      </c>
      <c r="AV65" s="62">
        <f>24954+1072</f>
        <v>26026</v>
      </c>
      <c r="AW65" s="62">
        <f t="shared" si="22"/>
        <v>1835757</v>
      </c>
      <c r="AX65" s="62">
        <v>1833508</v>
      </c>
      <c r="AY65" s="31">
        <v>1797749</v>
      </c>
      <c r="AZ65" s="31">
        <v>6330</v>
      </c>
      <c r="BA65" s="62">
        <f t="shared" si="23"/>
        <v>1804079</v>
      </c>
      <c r="BB65" s="62">
        <v>155031</v>
      </c>
      <c r="BC65" s="62">
        <f t="shared" si="24"/>
        <v>1959110</v>
      </c>
      <c r="BD65" s="62">
        <f>121689-54500</f>
        <v>67189</v>
      </c>
      <c r="BE65" s="62">
        <f t="shared" si="25"/>
        <v>2026299</v>
      </c>
      <c r="BF65" s="62">
        <v>2025756</v>
      </c>
      <c r="BG65" s="26"/>
      <c r="BH65" s="26"/>
      <c r="BI65" s="26">
        <f t="shared" si="26"/>
        <v>0</v>
      </c>
      <c r="BJ65" s="26"/>
      <c r="BK65" s="26">
        <f t="shared" si="27"/>
        <v>0</v>
      </c>
      <c r="BL65" s="26"/>
      <c r="BM65" s="26">
        <f t="shared" si="28"/>
        <v>0</v>
      </c>
      <c r="BN65" s="26"/>
      <c r="BO65" s="26"/>
      <c r="BP65" s="26"/>
      <c r="BQ65" s="26">
        <f t="shared" si="29"/>
        <v>0</v>
      </c>
      <c r="BR65" s="26"/>
      <c r="BS65" s="26">
        <f t="shared" si="30"/>
        <v>0</v>
      </c>
      <c r="BT65" s="26"/>
      <c r="BU65" s="26">
        <f t="shared" si="31"/>
        <v>0</v>
      </c>
      <c r="BV65" s="26"/>
      <c r="BW65" s="26"/>
      <c r="BX65" s="26"/>
      <c r="BY65" s="26">
        <f t="shared" si="32"/>
        <v>0</v>
      </c>
      <c r="BZ65" s="26"/>
      <c r="CA65" s="26">
        <f t="shared" si="33"/>
        <v>0</v>
      </c>
      <c r="CB65" s="26"/>
      <c r="CC65" s="26">
        <f t="shared" si="34"/>
        <v>0</v>
      </c>
      <c r="CD65" s="26"/>
      <c r="CE65" s="26"/>
      <c r="CF65" s="26"/>
      <c r="CG65" s="26">
        <f t="shared" si="35"/>
        <v>0</v>
      </c>
      <c r="CH65" s="26"/>
      <c r="CI65" s="72">
        <f t="shared" si="36"/>
        <v>0</v>
      </c>
      <c r="CJ65" s="26"/>
      <c r="CK65" s="26">
        <f t="shared" si="37"/>
        <v>0</v>
      </c>
      <c r="CL65" s="81"/>
      <c r="CM65" s="26"/>
      <c r="CN65" s="26"/>
      <c r="CO65" s="26">
        <f t="shared" si="38"/>
        <v>0</v>
      </c>
      <c r="CP65" s="26"/>
      <c r="CQ65" s="26">
        <f t="shared" si="39"/>
        <v>0</v>
      </c>
      <c r="CR65" s="26"/>
      <c r="CS65" s="26">
        <f t="shared" si="40"/>
        <v>0</v>
      </c>
      <c r="CT65" s="26"/>
      <c r="CU65" s="26"/>
      <c r="CV65" s="11"/>
      <c r="CW65" s="63">
        <f t="shared" si="41"/>
        <v>0</v>
      </c>
      <c r="CX65" s="11"/>
      <c r="CY65" s="63">
        <f t="shared" si="42"/>
        <v>0</v>
      </c>
      <c r="CZ65" s="11"/>
      <c r="DA65" s="63">
        <f t="shared" si="43"/>
        <v>0</v>
      </c>
      <c r="DB65" s="26"/>
    </row>
    <row r="66" spans="1:106" ht="12.75" customHeight="1" x14ac:dyDescent="0.2">
      <c r="A66" s="51"/>
      <c r="B66" s="30" t="s">
        <v>20</v>
      </c>
      <c r="C66" s="54">
        <f t="shared" si="1"/>
        <v>1534586</v>
      </c>
      <c r="D66" s="54">
        <f t="shared" si="44"/>
        <v>2347992</v>
      </c>
      <c r="E66" s="54">
        <f t="shared" si="3"/>
        <v>3882578</v>
      </c>
      <c r="F66" s="54">
        <f t="shared" si="45"/>
        <v>-2579465</v>
      </c>
      <c r="G66" s="54">
        <f t="shared" si="46"/>
        <v>1303113</v>
      </c>
      <c r="H66" s="54">
        <f t="shared" si="47"/>
        <v>-830382</v>
      </c>
      <c r="I66" s="26">
        <f t="shared" si="48"/>
        <v>472731</v>
      </c>
      <c r="J66" s="26">
        <f t="shared" si="49"/>
        <v>0</v>
      </c>
      <c r="K66" s="29"/>
      <c r="L66" s="29"/>
      <c r="M66" s="26">
        <f t="shared" si="8"/>
        <v>0</v>
      </c>
      <c r="N66" s="26"/>
      <c r="O66" s="26">
        <f t="shared" si="9"/>
        <v>0</v>
      </c>
      <c r="P66" s="26"/>
      <c r="Q66" s="26">
        <f t="shared" si="10"/>
        <v>0</v>
      </c>
      <c r="R66" s="26"/>
      <c r="S66" s="31"/>
      <c r="T66" s="31"/>
      <c r="U66" s="26">
        <f t="shared" si="11"/>
        <v>0</v>
      </c>
      <c r="V66" s="26"/>
      <c r="W66" s="26">
        <f t="shared" si="12"/>
        <v>0</v>
      </c>
      <c r="X66" s="26"/>
      <c r="Y66" s="26">
        <f t="shared" si="13"/>
        <v>0</v>
      </c>
      <c r="Z66" s="26"/>
      <c r="AA66" s="31"/>
      <c r="AB66" s="31"/>
      <c r="AC66" s="41">
        <f t="shared" si="14"/>
        <v>0</v>
      </c>
      <c r="AD66" s="41"/>
      <c r="AE66" s="41">
        <f t="shared" si="15"/>
        <v>0</v>
      </c>
      <c r="AF66" s="41"/>
      <c r="AG66" s="41">
        <f t="shared" si="16"/>
        <v>0</v>
      </c>
      <c r="AH66" s="41"/>
      <c r="AI66" s="25"/>
      <c r="AJ66" s="25"/>
      <c r="AK66" s="61">
        <f t="shared" si="17"/>
        <v>0</v>
      </c>
      <c r="AL66" s="61"/>
      <c r="AM66" s="61">
        <f t="shared" si="18"/>
        <v>0</v>
      </c>
      <c r="AN66" s="61"/>
      <c r="AO66" s="61">
        <f t="shared" si="19"/>
        <v>0</v>
      </c>
      <c r="AP66" s="61"/>
      <c r="AQ66" s="25"/>
      <c r="AR66" s="25"/>
      <c r="AS66" s="62">
        <f t="shared" si="20"/>
        <v>0</v>
      </c>
      <c r="AT66" s="62"/>
      <c r="AU66" s="62">
        <f t="shared" si="21"/>
        <v>0</v>
      </c>
      <c r="AV66" s="62"/>
      <c r="AW66" s="62">
        <f t="shared" si="22"/>
        <v>0</v>
      </c>
      <c r="AX66" s="62"/>
      <c r="AY66" s="25"/>
      <c r="AZ66" s="25"/>
      <c r="BA66" s="25"/>
      <c r="BB66" s="25"/>
      <c r="BC66" s="62">
        <f t="shared" si="24"/>
        <v>0</v>
      </c>
      <c r="BD66" s="62"/>
      <c r="BE66" s="62">
        <f t="shared" si="25"/>
        <v>0</v>
      </c>
      <c r="BF66" s="62"/>
      <c r="BG66" s="26"/>
      <c r="BH66" s="26"/>
      <c r="BI66" s="26">
        <f t="shared" si="26"/>
        <v>0</v>
      </c>
      <c r="BJ66" s="26"/>
      <c r="BK66" s="26">
        <f t="shared" si="27"/>
        <v>0</v>
      </c>
      <c r="BL66" s="26"/>
      <c r="BM66" s="26">
        <f t="shared" si="28"/>
        <v>0</v>
      </c>
      <c r="BN66" s="26"/>
      <c r="BO66" s="26"/>
      <c r="BP66" s="26"/>
      <c r="BQ66" s="26">
        <f t="shared" si="29"/>
        <v>0</v>
      </c>
      <c r="BR66" s="26"/>
      <c r="BS66" s="26">
        <f t="shared" si="30"/>
        <v>0</v>
      </c>
      <c r="BT66" s="26"/>
      <c r="BU66" s="26">
        <f t="shared" si="31"/>
        <v>0</v>
      </c>
      <c r="BV66" s="26"/>
      <c r="BW66" s="26"/>
      <c r="BX66" s="26"/>
      <c r="BY66" s="26">
        <f t="shared" si="32"/>
        <v>0</v>
      </c>
      <c r="BZ66" s="26"/>
      <c r="CA66" s="26">
        <f t="shared" si="33"/>
        <v>0</v>
      </c>
      <c r="CB66" s="26"/>
      <c r="CC66" s="26">
        <f t="shared" si="34"/>
        <v>0</v>
      </c>
      <c r="CD66" s="26"/>
      <c r="CE66" s="26"/>
      <c r="CF66" s="26"/>
      <c r="CG66" s="26">
        <f t="shared" si="35"/>
        <v>0</v>
      </c>
      <c r="CH66" s="26"/>
      <c r="CI66" s="72">
        <f t="shared" si="36"/>
        <v>0</v>
      </c>
      <c r="CJ66" s="26"/>
      <c r="CK66" s="26">
        <f t="shared" si="37"/>
        <v>0</v>
      </c>
      <c r="CL66" s="81"/>
      <c r="CM66" s="26"/>
      <c r="CN66" s="26"/>
      <c r="CO66" s="26">
        <f t="shared" si="38"/>
        <v>0</v>
      </c>
      <c r="CP66" s="26"/>
      <c r="CQ66" s="26">
        <f t="shared" si="39"/>
        <v>0</v>
      </c>
      <c r="CR66" s="26"/>
      <c r="CS66" s="26">
        <f t="shared" si="40"/>
        <v>0</v>
      </c>
      <c r="CT66" s="26"/>
      <c r="CU66" s="26">
        <v>1534586</v>
      </c>
      <c r="CV66" s="11">
        <v>2347992</v>
      </c>
      <c r="CW66" s="63">
        <f t="shared" si="41"/>
        <v>3882578</v>
      </c>
      <c r="CX66" s="63">
        <v>-2579465</v>
      </c>
      <c r="CY66" s="63">
        <f t="shared" si="42"/>
        <v>1303113</v>
      </c>
      <c r="CZ66" s="63">
        <v>-830382</v>
      </c>
      <c r="DA66" s="63">
        <f t="shared" si="43"/>
        <v>472731</v>
      </c>
      <c r="DB66" s="26"/>
    </row>
    <row r="67" spans="1:106" ht="16.5" customHeight="1" x14ac:dyDescent="0.2">
      <c r="A67" s="113" t="s">
        <v>133</v>
      </c>
      <c r="B67" s="114"/>
      <c r="C67" s="60">
        <f>+K67+S67+AA67+AI67+AQ67+AY67+BG67+BO67+BW67+CE67+CM67+CU67</f>
        <v>18968769</v>
      </c>
      <c r="D67" s="39">
        <f>SUM(D9:D66)</f>
        <v>3013908</v>
      </c>
      <c r="E67" s="60">
        <f t="shared" si="3"/>
        <v>21982677</v>
      </c>
      <c r="F67" s="60">
        <f t="shared" si="45"/>
        <v>450564</v>
      </c>
      <c r="G67" s="60">
        <f t="shared" si="46"/>
        <v>22433241</v>
      </c>
      <c r="H67" s="60">
        <f t="shared" si="47"/>
        <v>-6376626</v>
      </c>
      <c r="I67" s="64">
        <f t="shared" si="48"/>
        <v>16056615</v>
      </c>
      <c r="J67" s="64">
        <f t="shared" si="49"/>
        <v>20210678</v>
      </c>
      <c r="K67" s="39">
        <f t="shared" ref="K67:BD67" si="77">SUM(K9:K66)</f>
        <v>74033</v>
      </c>
      <c r="L67" s="39">
        <f t="shared" si="77"/>
        <v>-7570</v>
      </c>
      <c r="M67" s="39">
        <f t="shared" si="77"/>
        <v>66463</v>
      </c>
      <c r="N67" s="39">
        <f t="shared" si="77"/>
        <v>39632</v>
      </c>
      <c r="O67" s="39">
        <f t="shared" si="77"/>
        <v>106095</v>
      </c>
      <c r="P67" s="39">
        <f t="shared" si="77"/>
        <v>-23661</v>
      </c>
      <c r="Q67" s="39">
        <f t="shared" si="77"/>
        <v>82434</v>
      </c>
      <c r="R67" s="39">
        <f t="shared" si="77"/>
        <v>49467</v>
      </c>
      <c r="S67" s="39">
        <f t="shared" si="77"/>
        <v>10469</v>
      </c>
      <c r="T67" s="39">
        <f t="shared" si="77"/>
        <v>-921</v>
      </c>
      <c r="U67" s="39">
        <f t="shared" si="77"/>
        <v>9548</v>
      </c>
      <c r="V67" s="39">
        <f t="shared" si="77"/>
        <v>5153</v>
      </c>
      <c r="W67" s="39">
        <f t="shared" si="77"/>
        <v>14701</v>
      </c>
      <c r="X67" s="39">
        <f t="shared" si="77"/>
        <v>-400</v>
      </c>
      <c r="Y67" s="39">
        <f t="shared" si="77"/>
        <v>14301</v>
      </c>
      <c r="Z67" s="39">
        <f t="shared" si="77"/>
        <v>6199</v>
      </c>
      <c r="AA67" s="39">
        <f t="shared" si="77"/>
        <v>5595325</v>
      </c>
      <c r="AB67" s="39">
        <f t="shared" si="77"/>
        <v>140624</v>
      </c>
      <c r="AC67" s="29">
        <f t="shared" si="77"/>
        <v>5735949</v>
      </c>
      <c r="AD67" s="29">
        <f t="shared" si="77"/>
        <v>32293</v>
      </c>
      <c r="AE67" s="29">
        <f t="shared" si="77"/>
        <v>5768242</v>
      </c>
      <c r="AF67" s="29">
        <f t="shared" si="77"/>
        <v>-4077267</v>
      </c>
      <c r="AG67" s="29">
        <f t="shared" si="77"/>
        <v>1690975</v>
      </c>
      <c r="AH67" s="39">
        <f t="shared" si="77"/>
        <v>1621807</v>
      </c>
      <c r="AI67" s="39">
        <f t="shared" si="77"/>
        <v>16500</v>
      </c>
      <c r="AJ67" s="39">
        <f t="shared" si="77"/>
        <v>0</v>
      </c>
      <c r="AK67" s="29">
        <f t="shared" si="77"/>
        <v>16500</v>
      </c>
      <c r="AL67" s="29">
        <f t="shared" si="77"/>
        <v>0</v>
      </c>
      <c r="AM67" s="29">
        <f t="shared" si="77"/>
        <v>16500</v>
      </c>
      <c r="AN67" s="29">
        <f t="shared" si="77"/>
        <v>0</v>
      </c>
      <c r="AO67" s="29">
        <f t="shared" si="77"/>
        <v>16500</v>
      </c>
      <c r="AP67" s="39">
        <f t="shared" si="77"/>
        <v>11954</v>
      </c>
      <c r="AQ67" s="39">
        <f t="shared" si="77"/>
        <v>1805292</v>
      </c>
      <c r="AR67" s="39">
        <f t="shared" si="77"/>
        <v>1900</v>
      </c>
      <c r="AS67" s="39">
        <f t="shared" si="77"/>
        <v>1807192</v>
      </c>
      <c r="AT67" s="39">
        <f t="shared" si="77"/>
        <v>2539</v>
      </c>
      <c r="AU67" s="39">
        <f t="shared" si="77"/>
        <v>1809731</v>
      </c>
      <c r="AV67" s="39">
        <f t="shared" si="77"/>
        <v>26026</v>
      </c>
      <c r="AW67" s="39">
        <f t="shared" si="77"/>
        <v>1835757</v>
      </c>
      <c r="AX67" s="39">
        <f t="shared" si="77"/>
        <v>1833508</v>
      </c>
      <c r="AY67" s="39">
        <f t="shared" si="77"/>
        <v>1797749</v>
      </c>
      <c r="AZ67" s="39">
        <f t="shared" si="77"/>
        <v>6330</v>
      </c>
      <c r="BA67" s="39">
        <f t="shared" si="77"/>
        <v>1804079</v>
      </c>
      <c r="BB67" s="39">
        <f t="shared" si="77"/>
        <v>155031</v>
      </c>
      <c r="BC67" s="39">
        <f t="shared" si="77"/>
        <v>1959110</v>
      </c>
      <c r="BD67" s="39">
        <f t="shared" si="77"/>
        <v>67189</v>
      </c>
      <c r="BE67" s="84">
        <f t="shared" si="25"/>
        <v>2026299</v>
      </c>
      <c r="BF67" s="39">
        <f t="shared" ref="BF67:CK67" si="78">SUM(BF9:BF66)</f>
        <v>2025756</v>
      </c>
      <c r="BG67" s="39">
        <f t="shared" si="78"/>
        <v>0</v>
      </c>
      <c r="BH67" s="39">
        <f t="shared" si="78"/>
        <v>7851</v>
      </c>
      <c r="BI67" s="39">
        <f t="shared" si="78"/>
        <v>7851</v>
      </c>
      <c r="BJ67" s="39">
        <f t="shared" si="78"/>
        <v>1589975</v>
      </c>
      <c r="BK67" s="39">
        <f t="shared" si="78"/>
        <v>1597826</v>
      </c>
      <c r="BL67" s="39">
        <f t="shared" si="78"/>
        <v>0</v>
      </c>
      <c r="BM67" s="39">
        <f t="shared" si="78"/>
        <v>1597826</v>
      </c>
      <c r="BN67" s="39">
        <f t="shared" si="78"/>
        <v>1597826</v>
      </c>
      <c r="BO67" s="39">
        <f t="shared" si="78"/>
        <v>16075</v>
      </c>
      <c r="BP67" s="39">
        <f t="shared" si="78"/>
        <v>18879</v>
      </c>
      <c r="BQ67" s="39">
        <f t="shared" si="78"/>
        <v>34954</v>
      </c>
      <c r="BR67" s="39">
        <f t="shared" si="78"/>
        <v>0</v>
      </c>
      <c r="BS67" s="39">
        <f t="shared" si="78"/>
        <v>34954</v>
      </c>
      <c r="BT67" s="39">
        <f t="shared" si="78"/>
        <v>3292</v>
      </c>
      <c r="BU67" s="39">
        <f t="shared" si="78"/>
        <v>38246</v>
      </c>
      <c r="BV67" s="39">
        <f t="shared" si="78"/>
        <v>38244</v>
      </c>
      <c r="BW67" s="39">
        <f t="shared" si="78"/>
        <v>4608003</v>
      </c>
      <c r="BX67" s="39">
        <f t="shared" si="78"/>
        <v>25327</v>
      </c>
      <c r="BY67" s="39">
        <f t="shared" si="78"/>
        <v>4633330</v>
      </c>
      <c r="BZ67" s="39">
        <f t="shared" si="78"/>
        <v>38587</v>
      </c>
      <c r="CA67" s="39">
        <f t="shared" si="78"/>
        <v>4671917</v>
      </c>
      <c r="CB67" s="39">
        <f t="shared" si="78"/>
        <v>-1681525</v>
      </c>
      <c r="CC67" s="39">
        <f t="shared" si="78"/>
        <v>2990392</v>
      </c>
      <c r="CD67" s="39">
        <f t="shared" si="78"/>
        <v>1098615</v>
      </c>
      <c r="CE67" s="39">
        <f t="shared" si="78"/>
        <v>1623400</v>
      </c>
      <c r="CF67" s="39">
        <f t="shared" si="78"/>
        <v>15216</v>
      </c>
      <c r="CG67" s="39">
        <f t="shared" si="78"/>
        <v>1638616</v>
      </c>
      <c r="CH67" s="39">
        <f t="shared" si="78"/>
        <v>32027</v>
      </c>
      <c r="CI67" s="80">
        <f t="shared" si="78"/>
        <v>1670643</v>
      </c>
      <c r="CJ67" s="80">
        <f t="shared" si="78"/>
        <v>-228399</v>
      </c>
      <c r="CK67" s="39">
        <f t="shared" si="78"/>
        <v>1442244</v>
      </c>
      <c r="CL67" s="39">
        <f t="shared" ref="CL67:DQ67" si="79">SUM(CL9:CL66)</f>
        <v>578393</v>
      </c>
      <c r="CM67" s="29">
        <f t="shared" si="79"/>
        <v>1887337</v>
      </c>
      <c r="CN67" s="29">
        <f t="shared" si="79"/>
        <v>458280</v>
      </c>
      <c r="CO67" s="29">
        <f t="shared" si="79"/>
        <v>2345617</v>
      </c>
      <c r="CP67" s="29">
        <f t="shared" si="79"/>
        <v>1134792</v>
      </c>
      <c r="CQ67" s="29">
        <f t="shared" si="79"/>
        <v>3480409</v>
      </c>
      <c r="CR67" s="29">
        <f t="shared" si="79"/>
        <v>368501</v>
      </c>
      <c r="CS67" s="29">
        <f t="shared" si="79"/>
        <v>3848910</v>
      </c>
      <c r="CT67" s="39">
        <f t="shared" si="79"/>
        <v>11348909</v>
      </c>
      <c r="CU67" s="29">
        <f t="shared" si="79"/>
        <v>1534586</v>
      </c>
      <c r="CV67" s="29">
        <f t="shared" si="79"/>
        <v>2347992</v>
      </c>
      <c r="CW67" s="29">
        <f t="shared" si="79"/>
        <v>3882578</v>
      </c>
      <c r="CX67" s="29">
        <f t="shared" si="79"/>
        <v>-2579465</v>
      </c>
      <c r="CY67" s="29">
        <f t="shared" si="79"/>
        <v>1303113</v>
      </c>
      <c r="CZ67" s="29">
        <f t="shared" si="79"/>
        <v>-830382</v>
      </c>
      <c r="DA67" s="29">
        <f t="shared" si="79"/>
        <v>472731</v>
      </c>
      <c r="DB67" s="39">
        <f t="shared" si="79"/>
        <v>0</v>
      </c>
    </row>
    <row r="68" spans="1:106" ht="16.5" customHeight="1" x14ac:dyDescent="0.2">
      <c r="A68" s="73"/>
      <c r="B68" s="74"/>
      <c r="C68" s="78">
        <f>SUM(C9:C66)</f>
        <v>18968769</v>
      </c>
      <c r="D68" s="78">
        <f>SUM(D9:D66)</f>
        <v>3013908</v>
      </c>
      <c r="E68" s="78">
        <f>SUM(E9:E66)</f>
        <v>21982677</v>
      </c>
      <c r="F68" s="78">
        <f>SUM(F9:F66)</f>
        <v>450564</v>
      </c>
      <c r="G68" s="78">
        <f>SUM(G9:G66)</f>
        <v>22433241</v>
      </c>
      <c r="H68" s="78"/>
      <c r="I68" s="78"/>
      <c r="J68" s="78"/>
      <c r="K68" s="39"/>
      <c r="L68" s="39"/>
      <c r="M68" s="39"/>
      <c r="N68" s="39"/>
      <c r="O68" s="39"/>
      <c r="P68" s="39"/>
      <c r="Q68" s="26">
        <f>+O67+P67</f>
        <v>82434</v>
      </c>
      <c r="R68" s="58"/>
      <c r="S68" s="39"/>
      <c r="T68" s="39"/>
      <c r="U68" s="39"/>
      <c r="V68" s="39"/>
      <c r="W68" s="39"/>
      <c r="X68" s="39"/>
      <c r="Y68" s="26">
        <f>SUM(W67:X67)</f>
        <v>14301</v>
      </c>
      <c r="Z68" s="58"/>
      <c r="AA68" s="39"/>
      <c r="AB68" s="39"/>
      <c r="AC68" s="79"/>
      <c r="AD68" s="79"/>
      <c r="AE68" s="79"/>
      <c r="AF68" s="29"/>
      <c r="AG68" s="41">
        <f t="shared" si="16"/>
        <v>0</v>
      </c>
      <c r="AH68" s="58"/>
      <c r="AI68" s="39"/>
      <c r="AJ68" s="39"/>
      <c r="AK68" s="79"/>
      <c r="AL68" s="29"/>
      <c r="AM68" s="79"/>
      <c r="AN68" s="29"/>
      <c r="AO68" s="61">
        <f t="shared" si="19"/>
        <v>0</v>
      </c>
      <c r="AP68" s="58"/>
      <c r="AQ68" s="39"/>
      <c r="AR68" s="39"/>
      <c r="AS68" s="39"/>
      <c r="AT68" s="39"/>
      <c r="AU68" s="39"/>
      <c r="AV68" s="39"/>
      <c r="AW68" s="62">
        <f t="shared" si="22"/>
        <v>0</v>
      </c>
      <c r="AX68" s="58"/>
      <c r="AY68" s="39"/>
      <c r="AZ68" s="39"/>
      <c r="BA68" s="39"/>
      <c r="BB68" s="39"/>
      <c r="BC68" s="39"/>
      <c r="BD68" s="39"/>
      <c r="BE68" s="62">
        <f t="shared" si="25"/>
        <v>0</v>
      </c>
      <c r="BF68" s="58"/>
      <c r="BG68" s="39"/>
      <c r="BH68" s="39"/>
      <c r="BI68" s="39"/>
      <c r="BJ68" s="39"/>
      <c r="BK68" s="39"/>
      <c r="BL68" s="39"/>
      <c r="BM68" s="26">
        <f t="shared" si="28"/>
        <v>0</v>
      </c>
      <c r="BN68" s="58"/>
      <c r="BO68" s="39"/>
      <c r="BP68" s="39"/>
      <c r="BQ68" s="39"/>
      <c r="BR68" s="39"/>
      <c r="BS68" s="39"/>
      <c r="BT68" s="39"/>
      <c r="BU68" s="26">
        <f t="shared" si="31"/>
        <v>0</v>
      </c>
      <c r="BV68" s="58"/>
      <c r="BW68" s="39"/>
      <c r="BX68" s="39"/>
      <c r="BY68" s="39"/>
      <c r="BZ68" s="39"/>
      <c r="CA68" s="39"/>
      <c r="CB68" s="39"/>
      <c r="CC68" s="26">
        <f t="shared" si="34"/>
        <v>0</v>
      </c>
      <c r="CD68" s="58"/>
      <c r="CE68" s="39"/>
      <c r="CF68" s="39"/>
      <c r="CG68" s="39"/>
      <c r="CH68" s="39"/>
      <c r="CI68" s="80"/>
      <c r="CJ68" s="39"/>
      <c r="CK68" s="26">
        <f t="shared" si="37"/>
        <v>0</v>
      </c>
      <c r="CL68" s="58"/>
      <c r="CM68" s="29"/>
      <c r="CN68" s="29"/>
      <c r="CO68" s="29"/>
      <c r="CP68" s="29"/>
      <c r="CQ68" s="29"/>
      <c r="CR68" s="29"/>
      <c r="CS68" s="26">
        <f t="shared" si="40"/>
        <v>0</v>
      </c>
      <c r="CT68" s="58"/>
      <c r="CU68" s="29"/>
      <c r="CV68" s="29"/>
      <c r="CW68" s="29"/>
      <c r="CX68" s="29"/>
      <c r="CY68" s="29"/>
      <c r="CZ68" s="29"/>
      <c r="DA68" s="29"/>
      <c r="DB68" s="58"/>
    </row>
    <row r="69" spans="1:106" ht="16.5" customHeight="1" x14ac:dyDescent="0.2">
      <c r="A69" s="113" t="s">
        <v>138</v>
      </c>
      <c r="B69" s="114"/>
      <c r="C69" s="60">
        <f>+K69+S69+AA69+AI69+AQ69+AY69+BG69+BO69+BW69+CE69+CM69+CU69</f>
        <v>2298649</v>
      </c>
      <c r="D69" s="60">
        <f t="shared" ref="D69" si="80">+L69+T69+AB69+AJ69+AR69+AZ69+BH69+BP69+BX69+CF69+CN69+CV69</f>
        <v>190100</v>
      </c>
      <c r="E69" s="60">
        <f t="shared" si="3"/>
        <v>2488749</v>
      </c>
      <c r="F69" s="60">
        <f t="shared" si="45"/>
        <v>83416</v>
      </c>
      <c r="G69" s="60">
        <f t="shared" ref="G69:J71" si="81">+O69+W69+AE69+AM69+AU69+BC69+BK69+BS69+CA69+CI69+CQ69+CY69</f>
        <v>2572165</v>
      </c>
      <c r="H69" s="60">
        <f t="shared" si="81"/>
        <v>-137080</v>
      </c>
      <c r="I69" s="60">
        <f t="shared" si="81"/>
        <v>2435085</v>
      </c>
      <c r="J69" s="60">
        <f t="shared" si="81"/>
        <v>2521122</v>
      </c>
      <c r="K69" s="60">
        <v>1586365</v>
      </c>
      <c r="L69" s="60">
        <v>134333</v>
      </c>
      <c r="M69" s="64">
        <f t="shared" si="8"/>
        <v>1720698</v>
      </c>
      <c r="N69" s="64">
        <v>71948</v>
      </c>
      <c r="O69" s="26">
        <f t="shared" si="9"/>
        <v>1792646</v>
      </c>
      <c r="P69" s="26">
        <v>87003</v>
      </c>
      <c r="Q69" s="26">
        <f t="shared" si="10"/>
        <v>1879649</v>
      </c>
      <c r="R69" s="26">
        <v>1977383</v>
      </c>
      <c r="S69" s="60">
        <v>217707</v>
      </c>
      <c r="T69" s="60">
        <v>18071</v>
      </c>
      <c r="U69" s="64">
        <f t="shared" si="11"/>
        <v>235778</v>
      </c>
      <c r="V69" s="64">
        <v>9441</v>
      </c>
      <c r="W69" s="26">
        <f t="shared" si="12"/>
        <v>245219</v>
      </c>
      <c r="X69" s="26">
        <v>9621</v>
      </c>
      <c r="Y69" s="26">
        <f t="shared" si="13"/>
        <v>254840</v>
      </c>
      <c r="Z69" s="26">
        <v>254832</v>
      </c>
      <c r="AA69" s="60">
        <v>446143</v>
      </c>
      <c r="AB69" s="60">
        <v>31582</v>
      </c>
      <c r="AC69" s="43">
        <f t="shared" si="14"/>
        <v>477725</v>
      </c>
      <c r="AD69" s="41">
        <v>2027</v>
      </c>
      <c r="AE69" s="41">
        <f t="shared" si="15"/>
        <v>479752</v>
      </c>
      <c r="AF69" s="26">
        <v>-211464</v>
      </c>
      <c r="AG69" s="41">
        <f t="shared" si="16"/>
        <v>268288</v>
      </c>
      <c r="AH69" s="26">
        <v>258179</v>
      </c>
      <c r="AI69" s="60"/>
      <c r="AJ69" s="60"/>
      <c r="AK69" s="61">
        <f t="shared" si="17"/>
        <v>0</v>
      </c>
      <c r="AL69" s="62"/>
      <c r="AM69" s="61">
        <f t="shared" si="18"/>
        <v>0</v>
      </c>
      <c r="AN69" s="62"/>
      <c r="AO69" s="61">
        <f t="shared" si="19"/>
        <v>0</v>
      </c>
      <c r="AP69" s="26"/>
      <c r="AQ69" s="60"/>
      <c r="AR69" s="60"/>
      <c r="AS69" s="62">
        <f t="shared" si="20"/>
        <v>0</v>
      </c>
      <c r="AT69" s="62"/>
      <c r="AU69" s="62">
        <f t="shared" si="21"/>
        <v>0</v>
      </c>
      <c r="AV69" s="62"/>
      <c r="AW69" s="62">
        <f t="shared" si="22"/>
        <v>0</v>
      </c>
      <c r="AX69" s="26"/>
      <c r="AY69" s="60"/>
      <c r="AZ69" s="60"/>
      <c r="BA69" s="62">
        <f t="shared" ref="BA69:BA70" si="82">SUM(AY69:AZ69)</f>
        <v>0</v>
      </c>
      <c r="BB69" s="62"/>
      <c r="BC69" s="62">
        <f t="shared" si="24"/>
        <v>0</v>
      </c>
      <c r="BD69" s="62"/>
      <c r="BE69" s="62">
        <f t="shared" si="25"/>
        <v>0</v>
      </c>
      <c r="BF69" s="26"/>
      <c r="BG69" s="60"/>
      <c r="BH69" s="60"/>
      <c r="BI69" s="26">
        <f t="shared" si="26"/>
        <v>0</v>
      </c>
      <c r="BJ69" s="26"/>
      <c r="BK69" s="26">
        <f t="shared" si="27"/>
        <v>0</v>
      </c>
      <c r="BL69" s="26"/>
      <c r="BM69" s="26">
        <f t="shared" si="28"/>
        <v>0</v>
      </c>
      <c r="BN69" s="26"/>
      <c r="BO69" s="60"/>
      <c r="BP69" s="60"/>
      <c r="BQ69" s="26">
        <f t="shared" si="29"/>
        <v>0</v>
      </c>
      <c r="BR69" s="26"/>
      <c r="BS69" s="26">
        <f t="shared" si="30"/>
        <v>0</v>
      </c>
      <c r="BT69" s="26"/>
      <c r="BU69" s="26">
        <f t="shared" si="31"/>
        <v>0</v>
      </c>
      <c r="BV69" s="26"/>
      <c r="BW69" s="64">
        <v>48434</v>
      </c>
      <c r="BX69" s="64">
        <v>6114</v>
      </c>
      <c r="BY69" s="64">
        <f t="shared" si="32"/>
        <v>54548</v>
      </c>
      <c r="BZ69" s="64"/>
      <c r="CA69" s="26">
        <f t="shared" si="33"/>
        <v>54548</v>
      </c>
      <c r="CB69" s="26">
        <v>-22240</v>
      </c>
      <c r="CC69" s="26">
        <f t="shared" si="34"/>
        <v>32308</v>
      </c>
      <c r="CD69" s="26">
        <v>30728</v>
      </c>
      <c r="CE69" s="60"/>
      <c r="CF69" s="60"/>
      <c r="CG69" s="26">
        <f t="shared" si="35"/>
        <v>0</v>
      </c>
      <c r="CH69" s="26"/>
      <c r="CI69" s="72">
        <f t="shared" si="36"/>
        <v>0</v>
      </c>
      <c r="CJ69" s="26"/>
      <c r="CK69" s="26">
        <f t="shared" si="37"/>
        <v>0</v>
      </c>
      <c r="CL69" s="26"/>
      <c r="CM69" s="60"/>
      <c r="CN69" s="60"/>
      <c r="CO69" s="26">
        <f t="shared" si="38"/>
        <v>0</v>
      </c>
      <c r="CP69" s="26"/>
      <c r="CQ69" s="26">
        <f t="shared" si="39"/>
        <v>0</v>
      </c>
      <c r="CR69" s="26"/>
      <c r="CS69" s="26">
        <f t="shared" si="40"/>
        <v>0</v>
      </c>
      <c r="CT69" s="26"/>
      <c r="CU69" s="60"/>
      <c r="CV69" s="60"/>
      <c r="CW69" s="63">
        <f t="shared" si="41"/>
        <v>0</v>
      </c>
      <c r="CX69" s="11"/>
      <c r="CY69" s="63">
        <f t="shared" si="42"/>
        <v>0</v>
      </c>
      <c r="CZ69" s="11"/>
      <c r="DA69" s="63">
        <f t="shared" ref="DA69:DA70" si="83">+CY69+CZ69</f>
        <v>0</v>
      </c>
      <c r="DB69" s="26"/>
    </row>
    <row r="70" spans="1:106" ht="16.5" customHeight="1" x14ac:dyDescent="0.2">
      <c r="A70" s="113" t="s">
        <v>139</v>
      </c>
      <c r="B70" s="114"/>
      <c r="C70" s="60">
        <f>+K70+S70+AA70+AI70+AQ70+AY70+BG70+BO70+BW70+CE70+CM70+CU70</f>
        <v>1103930</v>
      </c>
      <c r="D70" s="60">
        <f t="shared" ref="D70" si="84">+L70+T70+AB70+AJ70+AR70+AZ70+BH70+BP70+BX70+CF70+CN70+CV70</f>
        <v>30805</v>
      </c>
      <c r="E70" s="60">
        <f t="shared" si="3"/>
        <v>1134735</v>
      </c>
      <c r="F70" s="60">
        <f t="shared" si="45"/>
        <v>-10177</v>
      </c>
      <c r="G70" s="60">
        <f t="shared" si="81"/>
        <v>1124558</v>
      </c>
      <c r="H70" s="60">
        <f t="shared" si="81"/>
        <v>-90279</v>
      </c>
      <c r="I70" s="60">
        <f t="shared" si="81"/>
        <v>1034279</v>
      </c>
      <c r="J70" s="60">
        <f t="shared" si="81"/>
        <v>1028554</v>
      </c>
      <c r="K70" s="60">
        <v>788258</v>
      </c>
      <c r="L70" s="60">
        <v>18594</v>
      </c>
      <c r="M70" s="64">
        <f t="shared" si="8"/>
        <v>806852</v>
      </c>
      <c r="N70" s="64"/>
      <c r="O70" s="26">
        <f t="shared" si="9"/>
        <v>806852</v>
      </c>
      <c r="P70" s="26">
        <v>-34861</v>
      </c>
      <c r="Q70" s="26">
        <f t="shared" si="10"/>
        <v>771991</v>
      </c>
      <c r="R70" s="26">
        <v>770318</v>
      </c>
      <c r="S70" s="60">
        <v>118383</v>
      </c>
      <c r="T70" s="60">
        <v>2688</v>
      </c>
      <c r="U70" s="64">
        <f t="shared" si="11"/>
        <v>121071</v>
      </c>
      <c r="V70" s="64"/>
      <c r="W70" s="26">
        <f t="shared" si="12"/>
        <v>121071</v>
      </c>
      <c r="X70" s="26">
        <v>-7000</v>
      </c>
      <c r="Y70" s="26">
        <f t="shared" si="13"/>
        <v>114071</v>
      </c>
      <c r="Z70" s="26">
        <v>113863</v>
      </c>
      <c r="AA70" s="60">
        <v>183711</v>
      </c>
      <c r="AB70" s="60">
        <v>8786</v>
      </c>
      <c r="AC70" s="43">
        <f t="shared" si="14"/>
        <v>192497</v>
      </c>
      <c r="AD70" s="41">
        <v>-11157</v>
      </c>
      <c r="AE70" s="41">
        <f t="shared" si="15"/>
        <v>181340</v>
      </c>
      <c r="AF70" s="26">
        <v>-41018</v>
      </c>
      <c r="AG70" s="41">
        <f t="shared" si="16"/>
        <v>140322</v>
      </c>
      <c r="AH70" s="26">
        <v>136634</v>
      </c>
      <c r="AI70" s="60"/>
      <c r="AJ70" s="60"/>
      <c r="AK70" s="61">
        <f t="shared" si="17"/>
        <v>0</v>
      </c>
      <c r="AL70" s="62"/>
      <c r="AM70" s="61">
        <f t="shared" si="18"/>
        <v>0</v>
      </c>
      <c r="AN70" s="62"/>
      <c r="AO70" s="61">
        <f t="shared" si="19"/>
        <v>0</v>
      </c>
      <c r="AP70" s="26"/>
      <c r="AQ70" s="60"/>
      <c r="AR70" s="60"/>
      <c r="AS70" s="62">
        <f t="shared" si="20"/>
        <v>0</v>
      </c>
      <c r="AT70" s="62"/>
      <c r="AU70" s="62">
        <f t="shared" si="21"/>
        <v>0</v>
      </c>
      <c r="AV70" s="62"/>
      <c r="AW70" s="62">
        <f t="shared" si="22"/>
        <v>0</v>
      </c>
      <c r="AX70" s="26"/>
      <c r="AY70" s="60"/>
      <c r="AZ70" s="60"/>
      <c r="BA70" s="62">
        <f t="shared" si="82"/>
        <v>0</v>
      </c>
      <c r="BB70" s="62"/>
      <c r="BC70" s="62">
        <f t="shared" si="24"/>
        <v>0</v>
      </c>
      <c r="BD70" s="62"/>
      <c r="BE70" s="62">
        <f t="shared" si="25"/>
        <v>0</v>
      </c>
      <c r="BF70" s="26"/>
      <c r="BG70" s="60"/>
      <c r="BH70" s="60"/>
      <c r="BI70" s="26">
        <f t="shared" si="26"/>
        <v>0</v>
      </c>
      <c r="BJ70" s="26"/>
      <c r="BK70" s="26">
        <f t="shared" si="27"/>
        <v>0</v>
      </c>
      <c r="BL70" s="26"/>
      <c r="BM70" s="26">
        <f t="shared" si="28"/>
        <v>0</v>
      </c>
      <c r="BN70" s="26"/>
      <c r="BO70" s="60"/>
      <c r="BP70" s="60"/>
      <c r="BQ70" s="26">
        <f t="shared" si="29"/>
        <v>0</v>
      </c>
      <c r="BR70" s="26"/>
      <c r="BS70" s="26">
        <f t="shared" si="30"/>
        <v>0</v>
      </c>
      <c r="BT70" s="26"/>
      <c r="BU70" s="26">
        <f t="shared" si="31"/>
        <v>0</v>
      </c>
      <c r="BV70" s="26"/>
      <c r="BW70" s="64">
        <v>13578</v>
      </c>
      <c r="BX70" s="64">
        <v>737</v>
      </c>
      <c r="BY70" s="64">
        <f t="shared" si="32"/>
        <v>14315</v>
      </c>
      <c r="BZ70" s="64">
        <v>980</v>
      </c>
      <c r="CA70" s="26">
        <f t="shared" si="33"/>
        <v>15295</v>
      </c>
      <c r="CB70" s="26">
        <v>-7400</v>
      </c>
      <c r="CC70" s="26">
        <f t="shared" si="34"/>
        <v>7895</v>
      </c>
      <c r="CD70" s="26">
        <v>7739</v>
      </c>
      <c r="CE70" s="60"/>
      <c r="CF70" s="60"/>
      <c r="CG70" s="26">
        <f t="shared" si="35"/>
        <v>0</v>
      </c>
      <c r="CH70" s="26"/>
      <c r="CI70" s="72">
        <f t="shared" si="36"/>
        <v>0</v>
      </c>
      <c r="CJ70" s="26"/>
      <c r="CK70" s="26">
        <f t="shared" si="37"/>
        <v>0</v>
      </c>
      <c r="CL70" s="26"/>
      <c r="CM70" s="60"/>
      <c r="CN70" s="60"/>
      <c r="CO70" s="26">
        <f t="shared" si="38"/>
        <v>0</v>
      </c>
      <c r="CP70" s="26"/>
      <c r="CQ70" s="26">
        <f t="shared" si="39"/>
        <v>0</v>
      </c>
      <c r="CR70" s="26"/>
      <c r="CS70" s="26">
        <f t="shared" si="40"/>
        <v>0</v>
      </c>
      <c r="CT70" s="26"/>
      <c r="CU70" s="60"/>
      <c r="CV70" s="60"/>
      <c r="CW70" s="63">
        <f t="shared" si="41"/>
        <v>0</v>
      </c>
      <c r="CX70" s="11"/>
      <c r="CY70" s="63">
        <f t="shared" si="42"/>
        <v>0</v>
      </c>
      <c r="CZ70" s="11"/>
      <c r="DA70" s="63">
        <f t="shared" si="83"/>
        <v>0</v>
      </c>
      <c r="DB70" s="26"/>
    </row>
    <row r="71" spans="1:106" ht="16.5" customHeight="1" x14ac:dyDescent="0.2">
      <c r="A71" s="113" t="s">
        <v>134</v>
      </c>
      <c r="B71" s="114"/>
      <c r="C71" s="60">
        <f>SUM(C67:C70)</f>
        <v>41340117</v>
      </c>
      <c r="D71" s="60">
        <f t="shared" ref="D71:CY71" si="85">SUM(D67:D70)</f>
        <v>6248721</v>
      </c>
      <c r="E71" s="60">
        <f t="shared" si="3"/>
        <v>25606161</v>
      </c>
      <c r="F71" s="60">
        <f t="shared" si="45"/>
        <v>523803</v>
      </c>
      <c r="G71" s="60">
        <f t="shared" si="81"/>
        <v>26129964</v>
      </c>
      <c r="H71" s="60">
        <f t="shared" si="81"/>
        <v>-6603985</v>
      </c>
      <c r="I71" s="60">
        <f t="shared" si="81"/>
        <v>19525979</v>
      </c>
      <c r="J71" s="60">
        <f t="shared" si="81"/>
        <v>3180981</v>
      </c>
      <c r="K71" s="60">
        <f t="shared" si="85"/>
        <v>2448656</v>
      </c>
      <c r="L71" s="60">
        <f t="shared" si="85"/>
        <v>145357</v>
      </c>
      <c r="M71" s="60">
        <f t="shared" si="85"/>
        <v>2594013</v>
      </c>
      <c r="N71" s="60">
        <f>SUM(N67:N70)</f>
        <v>111580</v>
      </c>
      <c r="O71" s="60">
        <f>SUM(O67:O70)</f>
        <v>2705593</v>
      </c>
      <c r="P71" s="60">
        <f>SUM(P67:P70)</f>
        <v>28481</v>
      </c>
      <c r="Q71" s="60">
        <f>SUM(Q68:Q70)</f>
        <v>2734074</v>
      </c>
      <c r="R71" s="60">
        <f>SUM(R68:R70)</f>
        <v>2747701</v>
      </c>
      <c r="S71" s="60">
        <f t="shared" si="85"/>
        <v>346559</v>
      </c>
      <c r="T71" s="60">
        <f t="shared" si="85"/>
        <v>19838</v>
      </c>
      <c r="U71" s="60">
        <f t="shared" si="85"/>
        <v>366397</v>
      </c>
      <c r="V71" s="60">
        <f t="shared" si="85"/>
        <v>14594</v>
      </c>
      <c r="W71" s="60">
        <f t="shared" si="85"/>
        <v>380991</v>
      </c>
      <c r="X71" s="60">
        <f t="shared" si="85"/>
        <v>2221</v>
      </c>
      <c r="Y71" s="64">
        <f>SUM(Y68:Y70)</f>
        <v>383212</v>
      </c>
      <c r="Z71" s="64"/>
      <c r="AA71" s="60">
        <f t="shared" si="85"/>
        <v>6225179</v>
      </c>
      <c r="AB71" s="60">
        <f t="shared" si="85"/>
        <v>180992</v>
      </c>
      <c r="AC71" s="60">
        <f t="shared" si="85"/>
        <v>6406171</v>
      </c>
      <c r="AD71" s="60">
        <f t="shared" si="85"/>
        <v>23163</v>
      </c>
      <c r="AE71" s="60">
        <f t="shared" si="85"/>
        <v>6429334</v>
      </c>
      <c r="AF71" s="60">
        <f t="shared" si="85"/>
        <v>-4329749</v>
      </c>
      <c r="AG71" s="60">
        <f t="shared" si="85"/>
        <v>2099585</v>
      </c>
      <c r="AH71" s="60">
        <f>SUM(AH68:AH70)</f>
        <v>394813</v>
      </c>
      <c r="AI71" s="60">
        <f t="shared" si="85"/>
        <v>16500</v>
      </c>
      <c r="AJ71" s="60">
        <f t="shared" si="85"/>
        <v>0</v>
      </c>
      <c r="AK71" s="60">
        <f t="shared" si="85"/>
        <v>16500</v>
      </c>
      <c r="AL71" s="60">
        <f t="shared" si="85"/>
        <v>0</v>
      </c>
      <c r="AM71" s="60">
        <f t="shared" si="85"/>
        <v>16500</v>
      </c>
      <c r="AN71" s="60">
        <f t="shared" si="85"/>
        <v>0</v>
      </c>
      <c r="AO71" s="60">
        <f t="shared" si="85"/>
        <v>16500</v>
      </c>
      <c r="AP71" s="60">
        <f>SUM(AP68:AP70)</f>
        <v>0</v>
      </c>
      <c r="AQ71" s="60">
        <f t="shared" si="85"/>
        <v>1805292</v>
      </c>
      <c r="AR71" s="60">
        <f t="shared" si="85"/>
        <v>1900</v>
      </c>
      <c r="AS71" s="60">
        <f t="shared" si="85"/>
        <v>1807192</v>
      </c>
      <c r="AT71" s="60">
        <f t="shared" si="85"/>
        <v>2539</v>
      </c>
      <c r="AU71" s="60">
        <f t="shared" si="85"/>
        <v>1809731</v>
      </c>
      <c r="AV71" s="60">
        <f t="shared" si="85"/>
        <v>26026</v>
      </c>
      <c r="AW71" s="60">
        <f t="shared" si="85"/>
        <v>1835757</v>
      </c>
      <c r="AX71" s="60">
        <f>SUM(AX68:AX70)</f>
        <v>0</v>
      </c>
      <c r="AY71" s="60">
        <f t="shared" si="85"/>
        <v>1797749</v>
      </c>
      <c r="AZ71" s="60">
        <f t="shared" si="85"/>
        <v>6330</v>
      </c>
      <c r="BA71" s="60">
        <f t="shared" si="85"/>
        <v>1804079</v>
      </c>
      <c r="BB71" s="60">
        <f t="shared" si="85"/>
        <v>155031</v>
      </c>
      <c r="BC71" s="60">
        <f t="shared" si="85"/>
        <v>1959110</v>
      </c>
      <c r="BD71" s="60">
        <f t="shared" si="85"/>
        <v>67189</v>
      </c>
      <c r="BE71" s="84">
        <f t="shared" si="25"/>
        <v>2026299</v>
      </c>
      <c r="BF71" s="60">
        <f>SUM(BF68:BF70)</f>
        <v>0</v>
      </c>
      <c r="BG71" s="60">
        <f t="shared" si="85"/>
        <v>0</v>
      </c>
      <c r="BH71" s="60">
        <f t="shared" si="85"/>
        <v>7851</v>
      </c>
      <c r="BI71" s="60">
        <f t="shared" si="85"/>
        <v>7851</v>
      </c>
      <c r="BJ71" s="60">
        <f t="shared" si="85"/>
        <v>1589975</v>
      </c>
      <c r="BK71" s="60">
        <f t="shared" si="85"/>
        <v>1597826</v>
      </c>
      <c r="BL71" s="60">
        <f t="shared" si="85"/>
        <v>0</v>
      </c>
      <c r="BM71" s="60">
        <f t="shared" si="85"/>
        <v>1597826</v>
      </c>
      <c r="BN71" s="60">
        <f>SUM(BN68:BN70)</f>
        <v>0</v>
      </c>
      <c r="BO71" s="60">
        <f t="shared" si="85"/>
        <v>16075</v>
      </c>
      <c r="BP71" s="60">
        <f t="shared" si="85"/>
        <v>18879</v>
      </c>
      <c r="BQ71" s="60">
        <f t="shared" si="85"/>
        <v>34954</v>
      </c>
      <c r="BR71" s="60">
        <f t="shared" si="85"/>
        <v>0</v>
      </c>
      <c r="BS71" s="60">
        <f t="shared" si="85"/>
        <v>34954</v>
      </c>
      <c r="BT71" s="60">
        <f t="shared" si="85"/>
        <v>3292</v>
      </c>
      <c r="BU71" s="60">
        <f t="shared" si="85"/>
        <v>38246</v>
      </c>
      <c r="BV71" s="60">
        <f>SUM(BV68:BV70)</f>
        <v>0</v>
      </c>
      <c r="BW71" s="64">
        <f t="shared" si="85"/>
        <v>4670015</v>
      </c>
      <c r="BX71" s="64">
        <f t="shared" si="85"/>
        <v>32178</v>
      </c>
      <c r="BY71" s="64">
        <f t="shared" si="85"/>
        <v>4702193</v>
      </c>
      <c r="BZ71" s="64">
        <f t="shared" si="85"/>
        <v>39567</v>
      </c>
      <c r="CA71" s="64">
        <f t="shared" si="85"/>
        <v>4741760</v>
      </c>
      <c r="CB71" s="64">
        <f t="shared" si="85"/>
        <v>-1711165</v>
      </c>
      <c r="CC71" s="64">
        <f t="shared" si="85"/>
        <v>3030595</v>
      </c>
      <c r="CD71" s="60">
        <f>SUM(CD68:CD70)</f>
        <v>38467</v>
      </c>
      <c r="CE71" s="60">
        <f t="shared" si="85"/>
        <v>1623400</v>
      </c>
      <c r="CF71" s="60">
        <f t="shared" si="85"/>
        <v>15216</v>
      </c>
      <c r="CG71" s="60">
        <f t="shared" si="85"/>
        <v>1638616</v>
      </c>
      <c r="CH71" s="60">
        <f t="shared" si="85"/>
        <v>32027</v>
      </c>
      <c r="CI71" s="82">
        <f t="shared" si="85"/>
        <v>1670643</v>
      </c>
      <c r="CJ71" s="82">
        <f t="shared" si="85"/>
        <v>-228399</v>
      </c>
      <c r="CK71" s="60">
        <f t="shared" si="85"/>
        <v>1442244</v>
      </c>
      <c r="CL71" s="60">
        <f>SUM(CL68:CL70)</f>
        <v>0</v>
      </c>
      <c r="CM71" s="60">
        <f t="shared" si="85"/>
        <v>1887337</v>
      </c>
      <c r="CN71" s="60">
        <f t="shared" si="85"/>
        <v>458280</v>
      </c>
      <c r="CO71" s="60">
        <f t="shared" si="85"/>
        <v>2345617</v>
      </c>
      <c r="CP71" s="60">
        <f t="shared" si="85"/>
        <v>1134792</v>
      </c>
      <c r="CQ71" s="60">
        <f t="shared" si="85"/>
        <v>3480409</v>
      </c>
      <c r="CR71" s="60">
        <f t="shared" si="85"/>
        <v>368501</v>
      </c>
      <c r="CS71" s="60">
        <f t="shared" si="85"/>
        <v>3848910</v>
      </c>
      <c r="CT71" s="60">
        <f>SUM(CT68:CT70)</f>
        <v>0</v>
      </c>
      <c r="CU71" s="60">
        <f t="shared" si="85"/>
        <v>1534586</v>
      </c>
      <c r="CV71" s="60">
        <f t="shared" si="85"/>
        <v>2347992</v>
      </c>
      <c r="CW71" s="60">
        <f t="shared" si="85"/>
        <v>3882578</v>
      </c>
      <c r="CX71" s="60">
        <f t="shared" si="85"/>
        <v>-2579465</v>
      </c>
      <c r="CY71" s="60">
        <f t="shared" si="85"/>
        <v>1303113</v>
      </c>
      <c r="CZ71" s="60">
        <f t="shared" ref="CZ71:DA71" si="86">SUM(CZ67:CZ70)</f>
        <v>-830382</v>
      </c>
      <c r="DA71" s="60">
        <f t="shared" si="86"/>
        <v>472731</v>
      </c>
      <c r="DB71" s="60">
        <f>SUM(DB68:DB70)</f>
        <v>0</v>
      </c>
    </row>
    <row r="72" spans="1:106" ht="18" customHeight="1" x14ac:dyDescent="0.2">
      <c r="A72" s="121" t="s">
        <v>14</v>
      </c>
      <c r="B72" s="122"/>
      <c r="C72" s="26"/>
      <c r="D72" s="58"/>
      <c r="E72" s="54"/>
      <c r="F72" s="54"/>
      <c r="G72" s="54"/>
      <c r="H72" s="54"/>
      <c r="I72" s="54"/>
      <c r="J72" s="85"/>
      <c r="K72" s="39"/>
      <c r="L72" s="39"/>
      <c r="M72" s="39"/>
      <c r="N72" s="39"/>
      <c r="O72" s="26">
        <f t="shared" si="9"/>
        <v>0</v>
      </c>
      <c r="P72" s="58"/>
      <c r="Q72" s="26">
        <f>+O71+P71</f>
        <v>2734074</v>
      </c>
      <c r="R72" s="58"/>
      <c r="S72" s="39"/>
      <c r="T72" s="39"/>
      <c r="U72" s="39"/>
      <c r="V72" s="39"/>
      <c r="W72" s="26"/>
      <c r="X72" s="58"/>
      <c r="Y72" s="26">
        <f>+W71+X71</f>
        <v>383212</v>
      </c>
      <c r="Z72" s="58"/>
      <c r="AA72" s="39"/>
      <c r="AB72" s="39"/>
      <c r="AC72" s="29"/>
      <c r="AD72" s="41"/>
      <c r="AE72" s="41">
        <f t="shared" si="15"/>
        <v>0</v>
      </c>
      <c r="AF72" s="26"/>
      <c r="AG72" s="41">
        <f>SUM(AE71:AF71)</f>
        <v>2099585</v>
      </c>
      <c r="AH72" s="26"/>
      <c r="AI72" s="40"/>
      <c r="AJ72" s="40"/>
      <c r="AK72" s="25"/>
      <c r="AL72" s="25"/>
      <c r="AM72" s="61"/>
      <c r="AN72" s="62"/>
      <c r="AO72" s="61">
        <f t="shared" si="19"/>
        <v>0</v>
      </c>
      <c r="AP72" s="62"/>
      <c r="AQ72" s="40"/>
      <c r="AR72" s="40"/>
      <c r="AS72" s="40"/>
      <c r="AT72" s="40"/>
      <c r="AU72" s="62">
        <f t="shared" si="21"/>
        <v>0</v>
      </c>
      <c r="AV72" s="71"/>
      <c r="AW72" s="62">
        <f t="shared" si="22"/>
        <v>0</v>
      </c>
      <c r="AX72" s="71"/>
      <c r="AY72" s="40"/>
      <c r="AZ72" s="40"/>
      <c r="BA72" s="40"/>
      <c r="BB72" s="25"/>
      <c r="BC72" s="62">
        <f t="shared" si="24"/>
        <v>0</v>
      </c>
      <c r="BD72" s="61"/>
      <c r="BE72" s="62">
        <f t="shared" si="25"/>
        <v>0</v>
      </c>
      <c r="BF72" s="61"/>
      <c r="BG72" s="41"/>
      <c r="BH72" s="41"/>
      <c r="BI72" s="41"/>
      <c r="BJ72" s="41"/>
      <c r="BK72" s="26"/>
      <c r="BL72" s="41"/>
      <c r="BM72" s="26">
        <f t="shared" si="28"/>
        <v>0</v>
      </c>
      <c r="BN72" s="41"/>
      <c r="BO72" s="41"/>
      <c r="BP72" s="41"/>
      <c r="BQ72" s="41"/>
      <c r="BR72" s="41"/>
      <c r="BS72" s="26"/>
      <c r="BT72" s="41"/>
      <c r="BU72" s="26">
        <f t="shared" si="31"/>
        <v>0</v>
      </c>
      <c r="BV72" s="41"/>
      <c r="BW72" s="41"/>
      <c r="BX72" s="41"/>
      <c r="BY72" s="41"/>
      <c r="BZ72" s="41"/>
      <c r="CA72" s="26">
        <f t="shared" si="33"/>
        <v>0</v>
      </c>
      <c r="CB72" s="41"/>
      <c r="CC72" s="26">
        <f t="shared" si="34"/>
        <v>0</v>
      </c>
      <c r="CD72" s="41"/>
      <c r="CE72" s="41"/>
      <c r="CF72" s="41"/>
      <c r="CG72" s="41"/>
      <c r="CH72" s="41"/>
      <c r="CI72" s="72"/>
      <c r="CJ72" s="41"/>
      <c r="CK72" s="26">
        <f t="shared" si="37"/>
        <v>0</v>
      </c>
      <c r="CL72" s="81"/>
      <c r="CM72" s="26"/>
      <c r="CN72" s="26"/>
      <c r="CO72" s="26"/>
      <c r="CP72" s="26"/>
      <c r="CQ72" s="26"/>
      <c r="CR72" s="26"/>
      <c r="CS72" s="26">
        <f t="shared" si="40"/>
        <v>0</v>
      </c>
      <c r="CT72" s="26"/>
      <c r="CU72" s="26"/>
      <c r="CV72" s="11"/>
      <c r="CW72" s="11"/>
      <c r="CX72" s="11"/>
      <c r="CY72" s="63"/>
      <c r="CZ72" s="11"/>
      <c r="DA72" s="63"/>
      <c r="DB72" s="26"/>
    </row>
    <row r="73" spans="1:106" ht="13.15" customHeight="1" x14ac:dyDescent="0.2">
      <c r="A73" s="50" t="s">
        <v>59</v>
      </c>
      <c r="B73" s="47" t="s">
        <v>32</v>
      </c>
      <c r="C73" s="54">
        <f t="shared" si="1"/>
        <v>235501</v>
      </c>
      <c r="D73" s="54">
        <f t="shared" ref="D73:D95" si="87">+L73+T73+AB73+AJ73+AR73+AZ73+BH73+BP73+BX73+CF73+CN73+CV73</f>
        <v>15200</v>
      </c>
      <c r="E73" s="54">
        <f t="shared" si="3"/>
        <v>250701</v>
      </c>
      <c r="F73" s="54">
        <f t="shared" si="45"/>
        <v>2303</v>
      </c>
      <c r="G73" s="54">
        <f t="shared" ref="G73:G100" si="88">+O73+W73+AE73+AM73+AU73+BC73+BK73+BS73+CA73+CI73+CQ73+CY73</f>
        <v>253004</v>
      </c>
      <c r="H73" s="54">
        <f t="shared" ref="H73:H100" si="89">+P73+X73+AF73+AN73+AV73+BD73+BL73+BT73+CB73+CJ73+CR73+CZ73</f>
        <v>13072</v>
      </c>
      <c r="I73" s="54">
        <f t="shared" ref="I73:I100" si="90">+Q73+Y73+AG73+AO73+AW73+BE73+BM73+BU73+CC73+CK73+CS73+DA73</f>
        <v>266076</v>
      </c>
      <c r="J73" s="54">
        <f t="shared" ref="J73:J100" si="91">+R73+Z73+AH73+AP73+AX73+BF73+BN73+BV73+CD73+CL73+CT73+DB73</f>
        <v>257125</v>
      </c>
      <c r="K73" s="42">
        <v>173551</v>
      </c>
      <c r="L73" s="42">
        <f>1159+8493</f>
        <v>9652</v>
      </c>
      <c r="M73" s="26">
        <f t="shared" ref="M73:M98" si="92">SUM(K73:L73)</f>
        <v>183203</v>
      </c>
      <c r="N73" s="58">
        <v>2038</v>
      </c>
      <c r="O73" s="26">
        <f t="shared" si="9"/>
        <v>185241</v>
      </c>
      <c r="P73" s="58">
        <f>748-2493</f>
        <v>-1745</v>
      </c>
      <c r="Q73" s="26">
        <f>+O73+P73</f>
        <v>183496</v>
      </c>
      <c r="R73" s="58">
        <v>185935</v>
      </c>
      <c r="S73" s="42">
        <v>37843</v>
      </c>
      <c r="T73" s="42">
        <f>151+3023</f>
        <v>3174</v>
      </c>
      <c r="U73" s="26">
        <f t="shared" ref="U73:U98" si="93">SUM(S73:T73)</f>
        <v>41017</v>
      </c>
      <c r="V73" s="58">
        <v>265</v>
      </c>
      <c r="W73" s="26">
        <f t="shared" si="12"/>
        <v>41282</v>
      </c>
      <c r="X73" s="58">
        <v>-1046</v>
      </c>
      <c r="Y73" s="26">
        <f t="shared" si="13"/>
        <v>40236</v>
      </c>
      <c r="Z73" s="58">
        <v>47372</v>
      </c>
      <c r="AA73" s="42">
        <v>24107</v>
      </c>
      <c r="AB73" s="42">
        <v>2374</v>
      </c>
      <c r="AC73" s="41">
        <f t="shared" ref="AC73:AC98" si="94">SUM(AA73:AB73)</f>
        <v>26481</v>
      </c>
      <c r="AD73" s="41"/>
      <c r="AE73" s="41">
        <f t="shared" si="15"/>
        <v>26481</v>
      </c>
      <c r="AF73" s="26">
        <f>12352+3511</f>
        <v>15863</v>
      </c>
      <c r="AG73" s="41">
        <f t="shared" si="16"/>
        <v>42344</v>
      </c>
      <c r="AH73" s="26">
        <v>23818</v>
      </c>
      <c r="AI73" s="40"/>
      <c r="AJ73" s="40"/>
      <c r="AK73" s="61">
        <f t="shared" ref="AK73:AK98" si="95">SUM(AI73:AJ73)</f>
        <v>0</v>
      </c>
      <c r="AL73" s="62"/>
      <c r="AM73" s="61">
        <f t="shared" si="18"/>
        <v>0</v>
      </c>
      <c r="AN73" s="62"/>
      <c r="AO73" s="61">
        <f t="shared" si="19"/>
        <v>0</v>
      </c>
      <c r="AP73" s="62"/>
      <c r="AQ73" s="40"/>
      <c r="AR73" s="40"/>
      <c r="AS73" s="62">
        <f t="shared" ref="AS73:AS98" si="96">SUM(AQ73:AR73)</f>
        <v>0</v>
      </c>
      <c r="AT73" s="71"/>
      <c r="AU73" s="62">
        <f t="shared" si="21"/>
        <v>0</v>
      </c>
      <c r="AV73" s="71"/>
      <c r="AW73" s="62">
        <f t="shared" si="22"/>
        <v>0</v>
      </c>
      <c r="AX73" s="71"/>
      <c r="AY73" s="40"/>
      <c r="AZ73" s="40"/>
      <c r="BA73" s="62">
        <f t="shared" ref="BA73:BA98" si="97">SUM(AY73:AZ73)</f>
        <v>0</v>
      </c>
      <c r="BB73" s="62"/>
      <c r="BC73" s="62">
        <f t="shared" si="24"/>
        <v>0</v>
      </c>
      <c r="BD73" s="61"/>
      <c r="BE73" s="62">
        <f t="shared" si="25"/>
        <v>0</v>
      </c>
      <c r="BF73" s="61"/>
      <c r="BG73" s="41"/>
      <c r="BH73" s="41"/>
      <c r="BI73" s="26">
        <f t="shared" ref="BI73:BI98" si="98">SUM(BG73:BH73)</f>
        <v>0</v>
      </c>
      <c r="BJ73" s="41"/>
      <c r="BK73" s="26">
        <f t="shared" si="27"/>
        <v>0</v>
      </c>
      <c r="BL73" s="41"/>
      <c r="BM73" s="26">
        <f t="shared" si="28"/>
        <v>0</v>
      </c>
      <c r="BN73" s="41"/>
      <c r="BO73" s="41"/>
      <c r="BP73" s="41"/>
      <c r="BQ73" s="26">
        <f t="shared" ref="BQ73:BQ98" si="99">SUM(BO73:BP73)</f>
        <v>0</v>
      </c>
      <c r="BR73" s="41"/>
      <c r="BS73" s="26">
        <f t="shared" si="30"/>
        <v>0</v>
      </c>
      <c r="BT73" s="41"/>
      <c r="BU73" s="26">
        <f t="shared" si="31"/>
        <v>0</v>
      </c>
      <c r="BV73" s="41"/>
      <c r="BW73" s="41"/>
      <c r="BX73" s="41"/>
      <c r="BY73" s="26">
        <f t="shared" ref="BY73:BY98" si="100">SUM(BW73:BX73)</f>
        <v>0</v>
      </c>
      <c r="BZ73" s="41"/>
      <c r="CA73" s="26">
        <f t="shared" si="33"/>
        <v>0</v>
      </c>
      <c r="CB73" s="41"/>
      <c r="CC73" s="26">
        <f t="shared" si="34"/>
        <v>0</v>
      </c>
      <c r="CD73" s="41"/>
      <c r="CE73" s="41"/>
      <c r="CF73" s="41"/>
      <c r="CG73" s="26">
        <f t="shared" ref="CG73:CG98" si="101">SUM(CE73:CF73)</f>
        <v>0</v>
      </c>
      <c r="CH73" s="41"/>
      <c r="CI73" s="72">
        <f t="shared" si="36"/>
        <v>0</v>
      </c>
      <c r="CJ73" s="41"/>
      <c r="CK73" s="26">
        <f t="shared" si="37"/>
        <v>0</v>
      </c>
      <c r="CL73" s="81"/>
      <c r="CM73" s="26"/>
      <c r="CN73" s="26"/>
      <c r="CO73" s="26">
        <f t="shared" ref="CO73:CO98" si="102">SUM(CM73:CN73)</f>
        <v>0</v>
      </c>
      <c r="CP73" s="26"/>
      <c r="CQ73" s="26">
        <f t="shared" si="39"/>
        <v>0</v>
      </c>
      <c r="CR73" s="26"/>
      <c r="CS73" s="26">
        <f t="shared" si="40"/>
        <v>0</v>
      </c>
      <c r="CT73" s="26"/>
      <c r="CU73" s="26"/>
      <c r="CV73" s="11"/>
      <c r="CW73" s="63">
        <f t="shared" ref="CW73:CW98" si="103">SUM(CU73:CV73)</f>
        <v>0</v>
      </c>
      <c r="CX73" s="11"/>
      <c r="CY73" s="63">
        <f t="shared" si="42"/>
        <v>0</v>
      </c>
      <c r="CZ73" s="11"/>
      <c r="DA73" s="63">
        <f t="shared" ref="DA73:DA99" si="104">+CY73+CZ73</f>
        <v>0</v>
      </c>
      <c r="DB73" s="26"/>
    </row>
    <row r="74" spans="1:106" ht="13.15" customHeight="1" x14ac:dyDescent="0.2">
      <c r="A74" s="50" t="s">
        <v>61</v>
      </c>
      <c r="B74" s="25" t="s">
        <v>23</v>
      </c>
      <c r="C74" s="54">
        <f t="shared" ref="C74" si="105">+K74+S74+AA74+AI74+AQ74+AY74+BG74+BO74+BW74+CE74+CM74+CU74</f>
        <v>0</v>
      </c>
      <c r="D74" s="54">
        <f t="shared" ref="D74" si="106">+L74+T74+AB74+AJ74+AR74+AZ74+BH74+BP74+BX74+CF74+CN74+CV74</f>
        <v>68</v>
      </c>
      <c r="E74" s="54">
        <f t="shared" si="3"/>
        <v>68</v>
      </c>
      <c r="F74" s="54">
        <f t="shared" si="45"/>
        <v>0</v>
      </c>
      <c r="G74" s="54">
        <f t="shared" si="88"/>
        <v>68</v>
      </c>
      <c r="H74" s="54">
        <f t="shared" si="89"/>
        <v>0</v>
      </c>
      <c r="I74" s="54">
        <f t="shared" si="90"/>
        <v>68</v>
      </c>
      <c r="J74" s="54">
        <f t="shared" si="91"/>
        <v>68</v>
      </c>
      <c r="K74" s="42"/>
      <c r="L74" s="42"/>
      <c r="M74" s="26"/>
      <c r="N74" s="58"/>
      <c r="O74" s="26">
        <f t="shared" si="9"/>
        <v>0</v>
      </c>
      <c r="P74" s="58"/>
      <c r="Q74" s="26">
        <f t="shared" si="10"/>
        <v>0</v>
      </c>
      <c r="R74" s="58"/>
      <c r="S74" s="42"/>
      <c r="T74" s="42"/>
      <c r="U74" s="26"/>
      <c r="V74" s="58"/>
      <c r="W74" s="26">
        <f t="shared" si="12"/>
        <v>0</v>
      </c>
      <c r="X74" s="58"/>
      <c r="Y74" s="26">
        <f t="shared" si="13"/>
        <v>0</v>
      </c>
      <c r="Z74" s="58"/>
      <c r="AA74" s="42"/>
      <c r="AB74" s="42">
        <v>68</v>
      </c>
      <c r="AC74" s="41">
        <f t="shared" si="94"/>
        <v>68</v>
      </c>
      <c r="AD74" s="41"/>
      <c r="AE74" s="41">
        <f t="shared" si="15"/>
        <v>68</v>
      </c>
      <c r="AF74" s="26"/>
      <c r="AG74" s="41">
        <f t="shared" si="16"/>
        <v>68</v>
      </c>
      <c r="AH74" s="26">
        <v>68</v>
      </c>
      <c r="AI74" s="40"/>
      <c r="AJ74" s="40"/>
      <c r="AK74" s="61">
        <f t="shared" ref="AK74" si="107">SUM(AI74:AJ74)</f>
        <v>0</v>
      </c>
      <c r="AL74" s="62"/>
      <c r="AM74" s="61">
        <f t="shared" si="18"/>
        <v>0</v>
      </c>
      <c r="AN74" s="62"/>
      <c r="AO74" s="61">
        <f t="shared" si="19"/>
        <v>0</v>
      </c>
      <c r="AP74" s="62"/>
      <c r="AQ74" s="40"/>
      <c r="AR74" s="40"/>
      <c r="AS74" s="62">
        <f t="shared" ref="AS74" si="108">SUM(AQ74:AR74)</f>
        <v>0</v>
      </c>
      <c r="AT74" s="71"/>
      <c r="AU74" s="62">
        <f t="shared" si="21"/>
        <v>0</v>
      </c>
      <c r="AV74" s="71"/>
      <c r="AW74" s="62">
        <f t="shared" si="22"/>
        <v>0</v>
      </c>
      <c r="AX74" s="71"/>
      <c r="AY74" s="40"/>
      <c r="AZ74" s="40"/>
      <c r="BA74" s="62">
        <f t="shared" ref="BA74" si="109">SUM(AY74:AZ74)</f>
        <v>0</v>
      </c>
      <c r="BB74" s="61"/>
      <c r="BC74" s="62">
        <f t="shared" si="24"/>
        <v>0</v>
      </c>
      <c r="BD74" s="61"/>
      <c r="BE74" s="62">
        <f t="shared" si="25"/>
        <v>0</v>
      </c>
      <c r="BF74" s="61"/>
      <c r="BG74" s="41"/>
      <c r="BH74" s="41"/>
      <c r="BI74" s="26">
        <f t="shared" ref="BI74" si="110">SUM(BG74:BH74)</f>
        <v>0</v>
      </c>
      <c r="BJ74" s="41"/>
      <c r="BK74" s="26">
        <f t="shared" si="27"/>
        <v>0</v>
      </c>
      <c r="BL74" s="41"/>
      <c r="BM74" s="26">
        <f t="shared" si="28"/>
        <v>0</v>
      </c>
      <c r="BN74" s="41"/>
      <c r="BO74" s="41"/>
      <c r="BP74" s="41"/>
      <c r="BQ74" s="26">
        <f t="shared" ref="BQ74" si="111">SUM(BO74:BP74)</f>
        <v>0</v>
      </c>
      <c r="BR74" s="41"/>
      <c r="BS74" s="26">
        <f t="shared" si="30"/>
        <v>0</v>
      </c>
      <c r="BT74" s="41"/>
      <c r="BU74" s="26">
        <f t="shared" si="31"/>
        <v>0</v>
      </c>
      <c r="BV74" s="41"/>
      <c r="BW74" s="41"/>
      <c r="BX74" s="41"/>
      <c r="BY74" s="26">
        <f t="shared" ref="BY74" si="112">SUM(BW74:BX74)</f>
        <v>0</v>
      </c>
      <c r="BZ74" s="41"/>
      <c r="CA74" s="26">
        <f t="shared" si="33"/>
        <v>0</v>
      </c>
      <c r="CB74" s="41"/>
      <c r="CC74" s="26">
        <f t="shared" si="34"/>
        <v>0</v>
      </c>
      <c r="CD74" s="41"/>
      <c r="CE74" s="41"/>
      <c r="CF74" s="41"/>
      <c r="CG74" s="26">
        <f t="shared" ref="CG74" si="113">SUM(CE74:CF74)</f>
        <v>0</v>
      </c>
      <c r="CH74" s="41"/>
      <c r="CI74" s="72">
        <f t="shared" si="36"/>
        <v>0</v>
      </c>
      <c r="CJ74" s="41"/>
      <c r="CK74" s="26">
        <f t="shared" si="37"/>
        <v>0</v>
      </c>
      <c r="CL74" s="81"/>
      <c r="CM74" s="26"/>
      <c r="CN74" s="26"/>
      <c r="CO74" s="26">
        <f t="shared" ref="CO74" si="114">SUM(CM74:CN74)</f>
        <v>0</v>
      </c>
      <c r="CP74" s="26"/>
      <c r="CQ74" s="26">
        <f t="shared" si="39"/>
        <v>0</v>
      </c>
      <c r="CR74" s="26"/>
      <c r="CS74" s="26">
        <f t="shared" si="40"/>
        <v>0</v>
      </c>
      <c r="CT74" s="26"/>
      <c r="CU74" s="26"/>
      <c r="CV74" s="11"/>
      <c r="CW74" s="63">
        <f t="shared" ref="CW74" si="115">SUM(CU74:CV74)</f>
        <v>0</v>
      </c>
      <c r="CX74" s="11"/>
      <c r="CY74" s="63">
        <f t="shared" si="42"/>
        <v>0</v>
      </c>
      <c r="CZ74" s="11"/>
      <c r="DA74" s="63">
        <f t="shared" si="104"/>
        <v>0</v>
      </c>
      <c r="DB74" s="26"/>
    </row>
    <row r="75" spans="1:106" ht="13.15" customHeight="1" x14ac:dyDescent="0.2">
      <c r="A75" s="50" t="s">
        <v>62</v>
      </c>
      <c r="B75" s="25" t="s">
        <v>8</v>
      </c>
      <c r="C75" s="54">
        <f t="shared" si="1"/>
        <v>0</v>
      </c>
      <c r="D75" s="54">
        <f t="shared" si="87"/>
        <v>0</v>
      </c>
      <c r="E75" s="54">
        <f t="shared" si="3"/>
        <v>0</v>
      </c>
      <c r="F75" s="54">
        <f t="shared" si="45"/>
        <v>0</v>
      </c>
      <c r="G75" s="54">
        <f t="shared" si="88"/>
        <v>0</v>
      </c>
      <c r="H75" s="54">
        <f t="shared" si="89"/>
        <v>0</v>
      </c>
      <c r="I75" s="54">
        <f t="shared" si="90"/>
        <v>0</v>
      </c>
      <c r="J75" s="54">
        <f t="shared" si="91"/>
        <v>0</v>
      </c>
      <c r="K75" s="42"/>
      <c r="L75" s="42"/>
      <c r="M75" s="26">
        <f t="shared" si="92"/>
        <v>0</v>
      </c>
      <c r="N75" s="58"/>
      <c r="O75" s="26">
        <f t="shared" si="9"/>
        <v>0</v>
      </c>
      <c r="P75" s="58"/>
      <c r="Q75" s="26">
        <f t="shared" ref="Q75:Q103" si="116">+O75+P75</f>
        <v>0</v>
      </c>
      <c r="R75" s="58"/>
      <c r="S75" s="42"/>
      <c r="T75" s="42"/>
      <c r="U75" s="26">
        <f t="shared" si="93"/>
        <v>0</v>
      </c>
      <c r="V75" s="58"/>
      <c r="W75" s="26">
        <f t="shared" si="12"/>
        <v>0</v>
      </c>
      <c r="X75" s="58"/>
      <c r="Y75" s="26">
        <f t="shared" ref="Y75:Y98" si="117">+W75+X75</f>
        <v>0</v>
      </c>
      <c r="Z75" s="58"/>
      <c r="AA75" s="42"/>
      <c r="AB75" s="42"/>
      <c r="AC75" s="41">
        <f t="shared" si="94"/>
        <v>0</v>
      </c>
      <c r="AD75" s="41"/>
      <c r="AE75" s="41">
        <f t="shared" si="15"/>
        <v>0</v>
      </c>
      <c r="AF75" s="26"/>
      <c r="AG75" s="41">
        <f t="shared" ref="AG75:AG103" si="118">+AE75+AF75</f>
        <v>0</v>
      </c>
      <c r="AH75" s="26"/>
      <c r="AI75" s="40"/>
      <c r="AJ75" s="40"/>
      <c r="AK75" s="61">
        <f t="shared" si="95"/>
        <v>0</v>
      </c>
      <c r="AL75" s="62"/>
      <c r="AM75" s="61">
        <f t="shared" si="18"/>
        <v>0</v>
      </c>
      <c r="AN75" s="62"/>
      <c r="AO75" s="61">
        <f t="shared" ref="AO75:AO101" si="119">+AM75+AN75</f>
        <v>0</v>
      </c>
      <c r="AP75" s="62"/>
      <c r="AQ75" s="40"/>
      <c r="AR75" s="40"/>
      <c r="AS75" s="62">
        <f t="shared" si="96"/>
        <v>0</v>
      </c>
      <c r="AT75" s="71"/>
      <c r="AU75" s="62">
        <f t="shared" si="21"/>
        <v>0</v>
      </c>
      <c r="AV75" s="71"/>
      <c r="AW75" s="62">
        <f t="shared" ref="AW75:AW101" si="120">+AU75+AV75</f>
        <v>0</v>
      </c>
      <c r="AX75" s="71"/>
      <c r="AY75" s="40"/>
      <c r="AZ75" s="40"/>
      <c r="BA75" s="62">
        <f t="shared" si="97"/>
        <v>0</v>
      </c>
      <c r="BB75" s="61"/>
      <c r="BC75" s="62">
        <f t="shared" si="24"/>
        <v>0</v>
      </c>
      <c r="BD75" s="61"/>
      <c r="BE75" s="62">
        <f t="shared" ref="BE75:BE101" si="121">+BC75+BD75</f>
        <v>0</v>
      </c>
      <c r="BF75" s="61"/>
      <c r="BG75" s="41"/>
      <c r="BH75" s="41"/>
      <c r="BI75" s="26">
        <f t="shared" si="98"/>
        <v>0</v>
      </c>
      <c r="BJ75" s="41"/>
      <c r="BK75" s="26">
        <f t="shared" si="27"/>
        <v>0</v>
      </c>
      <c r="BL75" s="41"/>
      <c r="BM75" s="26">
        <f t="shared" ref="BM75:BM101" si="122">+BK75+BL75</f>
        <v>0</v>
      </c>
      <c r="BN75" s="41"/>
      <c r="BO75" s="41"/>
      <c r="BP75" s="41"/>
      <c r="BQ75" s="26">
        <f t="shared" si="99"/>
        <v>0</v>
      </c>
      <c r="BR75" s="41"/>
      <c r="BS75" s="26">
        <f t="shared" si="30"/>
        <v>0</v>
      </c>
      <c r="BT75" s="41"/>
      <c r="BU75" s="26">
        <f t="shared" ref="BU75:BU101" si="123">+BS75+BT75</f>
        <v>0</v>
      </c>
      <c r="BV75" s="41"/>
      <c r="BW75" s="41"/>
      <c r="BX75" s="41"/>
      <c r="BY75" s="26">
        <f t="shared" si="100"/>
        <v>0</v>
      </c>
      <c r="BZ75" s="41"/>
      <c r="CA75" s="26">
        <f t="shared" si="33"/>
        <v>0</v>
      </c>
      <c r="CB75" s="41"/>
      <c r="CC75" s="26">
        <f t="shared" ref="CC75:CC101" si="124">+CA75+CB75</f>
        <v>0</v>
      </c>
      <c r="CD75" s="41"/>
      <c r="CE75" s="41"/>
      <c r="CF75" s="41"/>
      <c r="CG75" s="26">
        <f t="shared" si="101"/>
        <v>0</v>
      </c>
      <c r="CH75" s="41"/>
      <c r="CI75" s="72">
        <f t="shared" si="36"/>
        <v>0</v>
      </c>
      <c r="CJ75" s="41"/>
      <c r="CK75" s="26">
        <f t="shared" ref="CK75:CK101" si="125">+CI75+CJ75</f>
        <v>0</v>
      </c>
      <c r="CL75" s="81"/>
      <c r="CM75" s="26"/>
      <c r="CN75" s="26"/>
      <c r="CO75" s="26">
        <f t="shared" si="102"/>
        <v>0</v>
      </c>
      <c r="CP75" s="26"/>
      <c r="CQ75" s="26">
        <f t="shared" si="39"/>
        <v>0</v>
      </c>
      <c r="CR75" s="26"/>
      <c r="CS75" s="26">
        <f t="shared" ref="CS75:CS101" si="126">+CQ75+CR75</f>
        <v>0</v>
      </c>
      <c r="CT75" s="26"/>
      <c r="CU75" s="26"/>
      <c r="CV75" s="11"/>
      <c r="CW75" s="63">
        <f t="shared" si="103"/>
        <v>0</v>
      </c>
      <c r="CX75" s="11"/>
      <c r="CY75" s="63">
        <f t="shared" si="42"/>
        <v>0</v>
      </c>
      <c r="CZ75" s="11"/>
      <c r="DA75" s="63">
        <f t="shared" si="104"/>
        <v>0</v>
      </c>
      <c r="DB75" s="26"/>
    </row>
    <row r="76" spans="1:106" ht="13.15" customHeight="1" x14ac:dyDescent="0.2">
      <c r="A76" s="50" t="s">
        <v>110</v>
      </c>
      <c r="B76" s="25" t="s">
        <v>111</v>
      </c>
      <c r="C76" s="54">
        <f t="shared" si="1"/>
        <v>1558</v>
      </c>
      <c r="D76" s="54">
        <f t="shared" si="87"/>
        <v>0</v>
      </c>
      <c r="E76" s="54">
        <f t="shared" ref="E76:E103" si="127">+M76+U76+AC76+AK76+AS76+BA76+BI76+BQ76+BY76+CG76+CO76+CW76</f>
        <v>1558</v>
      </c>
      <c r="F76" s="54">
        <f t="shared" si="45"/>
        <v>0</v>
      </c>
      <c r="G76" s="54">
        <f t="shared" si="88"/>
        <v>1558</v>
      </c>
      <c r="H76" s="54">
        <f t="shared" si="89"/>
        <v>0</v>
      </c>
      <c r="I76" s="54">
        <f t="shared" si="90"/>
        <v>1558</v>
      </c>
      <c r="J76" s="54">
        <f t="shared" si="91"/>
        <v>85</v>
      </c>
      <c r="K76" s="42"/>
      <c r="L76" s="42"/>
      <c r="M76" s="26">
        <f t="shared" si="92"/>
        <v>0</v>
      </c>
      <c r="N76" s="58"/>
      <c r="O76" s="26">
        <f t="shared" ref="O76:O98" si="128">+M76+N76</f>
        <v>0</v>
      </c>
      <c r="P76" s="58"/>
      <c r="Q76" s="26">
        <f t="shared" si="116"/>
        <v>0</v>
      </c>
      <c r="R76" s="58"/>
      <c r="S76" s="42"/>
      <c r="T76" s="42"/>
      <c r="U76" s="26">
        <f t="shared" si="93"/>
        <v>0</v>
      </c>
      <c r="V76" s="58"/>
      <c r="W76" s="26">
        <f t="shared" ref="W76:W98" si="129">+U76+V76</f>
        <v>0</v>
      </c>
      <c r="X76" s="58"/>
      <c r="Y76" s="26">
        <f t="shared" si="117"/>
        <v>0</v>
      </c>
      <c r="Z76" s="58"/>
      <c r="AA76" s="42">
        <v>1558</v>
      </c>
      <c r="AB76" s="42"/>
      <c r="AC76" s="41">
        <f t="shared" si="94"/>
        <v>1558</v>
      </c>
      <c r="AD76" s="41"/>
      <c r="AE76" s="41">
        <f t="shared" ref="AE76:AE98" si="130">+AC76+AD76</f>
        <v>1558</v>
      </c>
      <c r="AF76" s="26"/>
      <c r="AG76" s="41">
        <f t="shared" si="118"/>
        <v>1558</v>
      </c>
      <c r="AH76" s="26">
        <v>85</v>
      </c>
      <c r="AI76" s="40"/>
      <c r="AJ76" s="40"/>
      <c r="AK76" s="61">
        <f t="shared" si="95"/>
        <v>0</v>
      </c>
      <c r="AL76" s="62"/>
      <c r="AM76" s="61">
        <f t="shared" ref="AM76:AM98" si="131">+AK76+AL76</f>
        <v>0</v>
      </c>
      <c r="AN76" s="62"/>
      <c r="AO76" s="61">
        <f t="shared" si="119"/>
        <v>0</v>
      </c>
      <c r="AP76" s="62"/>
      <c r="AQ76" s="40"/>
      <c r="AR76" s="40"/>
      <c r="AS76" s="62">
        <f t="shared" si="96"/>
        <v>0</v>
      </c>
      <c r="AT76" s="71"/>
      <c r="AU76" s="62">
        <f t="shared" ref="AU76:AU98" si="132">+AS76+AT76</f>
        <v>0</v>
      </c>
      <c r="AV76" s="71"/>
      <c r="AW76" s="62">
        <f t="shared" si="120"/>
        <v>0</v>
      </c>
      <c r="AX76" s="71"/>
      <c r="AY76" s="40"/>
      <c r="AZ76" s="40"/>
      <c r="BA76" s="62">
        <f t="shared" si="97"/>
        <v>0</v>
      </c>
      <c r="BB76" s="61"/>
      <c r="BC76" s="62">
        <f t="shared" ref="BC76:BC98" si="133">+BA76+BB76</f>
        <v>0</v>
      </c>
      <c r="BD76" s="61"/>
      <c r="BE76" s="62">
        <f t="shared" si="121"/>
        <v>0</v>
      </c>
      <c r="BF76" s="61"/>
      <c r="BG76" s="41"/>
      <c r="BH76" s="41"/>
      <c r="BI76" s="26">
        <f t="shared" si="98"/>
        <v>0</v>
      </c>
      <c r="BJ76" s="41"/>
      <c r="BK76" s="26">
        <f t="shared" ref="BK76:BK98" si="134">+BI76+BJ76</f>
        <v>0</v>
      </c>
      <c r="BL76" s="41"/>
      <c r="BM76" s="26">
        <f t="shared" si="122"/>
        <v>0</v>
      </c>
      <c r="BN76" s="41"/>
      <c r="BO76" s="41"/>
      <c r="BP76" s="41"/>
      <c r="BQ76" s="26">
        <f t="shared" si="99"/>
        <v>0</v>
      </c>
      <c r="BR76" s="41"/>
      <c r="BS76" s="26">
        <f t="shared" ref="BS76:BS98" si="135">+BQ76+BR76</f>
        <v>0</v>
      </c>
      <c r="BT76" s="41"/>
      <c r="BU76" s="26">
        <f t="shared" si="123"/>
        <v>0</v>
      </c>
      <c r="BV76" s="41"/>
      <c r="BW76" s="41"/>
      <c r="BX76" s="41"/>
      <c r="BY76" s="26">
        <f t="shared" si="100"/>
        <v>0</v>
      </c>
      <c r="BZ76" s="41"/>
      <c r="CA76" s="26">
        <f t="shared" ref="CA76:CA98" si="136">+BY76+BZ76</f>
        <v>0</v>
      </c>
      <c r="CB76" s="41"/>
      <c r="CC76" s="26">
        <f t="shared" si="124"/>
        <v>0</v>
      </c>
      <c r="CD76" s="41"/>
      <c r="CE76" s="41"/>
      <c r="CF76" s="41"/>
      <c r="CG76" s="26">
        <f t="shared" si="101"/>
        <v>0</v>
      </c>
      <c r="CH76" s="41"/>
      <c r="CI76" s="72">
        <f t="shared" ref="CI76:CI99" si="137">+CG76+CH76</f>
        <v>0</v>
      </c>
      <c r="CJ76" s="41"/>
      <c r="CK76" s="26">
        <f t="shared" si="125"/>
        <v>0</v>
      </c>
      <c r="CL76" s="81"/>
      <c r="CM76" s="26"/>
      <c r="CN76" s="26"/>
      <c r="CO76" s="26">
        <f t="shared" si="102"/>
        <v>0</v>
      </c>
      <c r="CP76" s="26"/>
      <c r="CQ76" s="26">
        <f t="shared" ref="CQ76:CQ99" si="138">+CO76+CP76</f>
        <v>0</v>
      </c>
      <c r="CR76" s="26"/>
      <c r="CS76" s="26">
        <f t="shared" si="126"/>
        <v>0</v>
      </c>
      <c r="CT76" s="26"/>
      <c r="CU76" s="26"/>
      <c r="CV76" s="11"/>
      <c r="CW76" s="63">
        <f t="shared" si="103"/>
        <v>0</v>
      </c>
      <c r="CX76" s="11"/>
      <c r="CY76" s="63">
        <f t="shared" ref="CY76:CY99" si="139">+CW76+CX76</f>
        <v>0</v>
      </c>
      <c r="CZ76" s="11"/>
      <c r="DA76" s="63">
        <f t="shared" si="104"/>
        <v>0</v>
      </c>
      <c r="DB76" s="26"/>
    </row>
    <row r="77" spans="1:106" ht="13.15" customHeight="1" x14ac:dyDescent="0.2">
      <c r="A77" s="50" t="s">
        <v>74</v>
      </c>
      <c r="B77" s="25" t="s">
        <v>42</v>
      </c>
      <c r="C77" s="54">
        <f t="shared" ref="C77" si="140">+K77+S77+AA77+AI77+AQ77+AY77+BG77+BO77+BW77+CE77+CM77+CU77</f>
        <v>0</v>
      </c>
      <c r="D77" s="54">
        <f t="shared" ref="D77" si="141">+L77+T77+AB77+AJ77+AR77+AZ77+BH77+BP77+BX77+CF77+CN77+CV77</f>
        <v>0</v>
      </c>
      <c r="E77" s="54">
        <f t="shared" ref="E77" si="142">+M77+U77+AC77+AK77+AS77+BA77+BI77+BQ77+BY77+CG77+CO77+CW77</f>
        <v>0</v>
      </c>
      <c r="F77" s="54">
        <f t="shared" ref="F77" si="143">+N77+V77+AD77+AL77+AT77+BB77+BJ77+BR77+BZ77+CH77+CP77+CX77</f>
        <v>0</v>
      </c>
      <c r="G77" s="54">
        <f t="shared" ref="G77" si="144">+O77+W77+AE77+AM77+AU77+BC77+BK77+BS77+CA77+CI77+CQ77+CY77</f>
        <v>0</v>
      </c>
      <c r="H77" s="54">
        <f t="shared" ref="H77" si="145">+P77+X77+AF77+AN77+AV77+BD77+BL77+BT77+CB77+CJ77+CR77+CZ77</f>
        <v>0</v>
      </c>
      <c r="I77" s="54">
        <f t="shared" ref="I77" si="146">+Q77+Y77+AG77+AO77+AW77+BE77+BM77+BU77+CC77+CK77+CS77+DA77</f>
        <v>0</v>
      </c>
      <c r="J77" s="54">
        <f t="shared" ref="J77" si="147">+R77+Z77+AH77+AP77+AX77+BF77+BN77+BV77+CD77+CL77+CT77+DB77</f>
        <v>120</v>
      </c>
      <c r="K77" s="42"/>
      <c r="L77" s="42"/>
      <c r="M77" s="26"/>
      <c r="N77" s="58"/>
      <c r="O77" s="26"/>
      <c r="P77" s="58"/>
      <c r="Q77" s="26"/>
      <c r="R77" s="58"/>
      <c r="S77" s="42"/>
      <c r="T77" s="42"/>
      <c r="U77" s="26"/>
      <c r="V77" s="58"/>
      <c r="W77" s="26"/>
      <c r="X77" s="58"/>
      <c r="Y77" s="26"/>
      <c r="Z77" s="58"/>
      <c r="AA77" s="42"/>
      <c r="AB77" s="42"/>
      <c r="AC77" s="41"/>
      <c r="AD77" s="41"/>
      <c r="AE77" s="41"/>
      <c r="AF77" s="26"/>
      <c r="AG77" s="41"/>
      <c r="AH77" s="26">
        <v>120</v>
      </c>
      <c r="AI77" s="40"/>
      <c r="AJ77" s="40"/>
      <c r="AK77" s="61"/>
      <c r="AL77" s="62"/>
      <c r="AM77" s="61"/>
      <c r="AN77" s="62"/>
      <c r="AO77" s="61">
        <f t="shared" si="119"/>
        <v>0</v>
      </c>
      <c r="AP77" s="62"/>
      <c r="AQ77" s="40"/>
      <c r="AR77" s="40"/>
      <c r="AS77" s="62"/>
      <c r="AT77" s="71"/>
      <c r="AU77" s="62"/>
      <c r="AV77" s="71"/>
      <c r="AW77" s="62">
        <f t="shared" si="120"/>
        <v>0</v>
      </c>
      <c r="AX77" s="71"/>
      <c r="AY77" s="40"/>
      <c r="AZ77" s="40"/>
      <c r="BA77" s="62"/>
      <c r="BB77" s="61"/>
      <c r="BC77" s="62"/>
      <c r="BD77" s="61"/>
      <c r="BE77" s="62"/>
      <c r="BF77" s="61"/>
      <c r="BG77" s="41"/>
      <c r="BH77" s="41"/>
      <c r="BI77" s="26"/>
      <c r="BJ77" s="41"/>
      <c r="BK77" s="26"/>
      <c r="BL77" s="41"/>
      <c r="BM77" s="26">
        <f t="shared" si="122"/>
        <v>0</v>
      </c>
      <c r="BN77" s="41"/>
      <c r="BO77" s="41"/>
      <c r="BP77" s="41"/>
      <c r="BQ77" s="26"/>
      <c r="BR77" s="41"/>
      <c r="BS77" s="26"/>
      <c r="BT77" s="41"/>
      <c r="BU77" s="26">
        <f t="shared" si="123"/>
        <v>0</v>
      </c>
      <c r="BV77" s="41"/>
      <c r="BW77" s="41"/>
      <c r="BX77" s="41"/>
      <c r="BY77" s="26"/>
      <c r="BZ77" s="41"/>
      <c r="CA77" s="26"/>
      <c r="CB77" s="41"/>
      <c r="CC77" s="26">
        <f t="shared" si="124"/>
        <v>0</v>
      </c>
      <c r="CD77" s="41"/>
      <c r="CE77" s="41"/>
      <c r="CF77" s="41"/>
      <c r="CG77" s="26"/>
      <c r="CH77" s="41"/>
      <c r="CI77" s="72"/>
      <c r="CJ77" s="41"/>
      <c r="CK77" s="26">
        <f t="shared" si="125"/>
        <v>0</v>
      </c>
      <c r="CL77" s="81"/>
      <c r="CM77" s="26"/>
      <c r="CN77" s="26"/>
      <c r="CO77" s="26"/>
      <c r="CP77" s="26"/>
      <c r="CQ77" s="26"/>
      <c r="CR77" s="26"/>
      <c r="CS77" s="26">
        <f t="shared" si="126"/>
        <v>0</v>
      </c>
      <c r="CT77" s="26"/>
      <c r="CU77" s="26"/>
      <c r="CV77" s="11"/>
      <c r="CW77" s="63"/>
      <c r="CX77" s="11"/>
      <c r="CY77" s="63"/>
      <c r="CZ77" s="11"/>
      <c r="DA77" s="63"/>
      <c r="DB77" s="26"/>
    </row>
    <row r="78" spans="1:106" ht="13.15" customHeight="1" x14ac:dyDescent="0.2">
      <c r="A78" s="50" t="s">
        <v>80</v>
      </c>
      <c r="B78" s="26" t="s">
        <v>28</v>
      </c>
      <c r="C78" s="54">
        <f t="shared" si="1"/>
        <v>19933</v>
      </c>
      <c r="D78" s="54">
        <f t="shared" si="87"/>
        <v>0</v>
      </c>
      <c r="E78" s="54">
        <f t="shared" si="127"/>
        <v>19933</v>
      </c>
      <c r="F78" s="54">
        <f t="shared" si="45"/>
        <v>1583</v>
      </c>
      <c r="G78" s="54">
        <f t="shared" si="88"/>
        <v>21516</v>
      </c>
      <c r="H78" s="54">
        <f t="shared" si="89"/>
        <v>0</v>
      </c>
      <c r="I78" s="54">
        <f t="shared" si="90"/>
        <v>21516</v>
      </c>
      <c r="J78" s="54">
        <f t="shared" si="91"/>
        <v>20634</v>
      </c>
      <c r="K78" s="42">
        <v>200</v>
      </c>
      <c r="L78" s="42"/>
      <c r="M78" s="26">
        <f t="shared" si="92"/>
        <v>200</v>
      </c>
      <c r="N78" s="58"/>
      <c r="O78" s="26">
        <f t="shared" si="128"/>
        <v>200</v>
      </c>
      <c r="P78" s="58"/>
      <c r="Q78" s="26">
        <f t="shared" si="116"/>
        <v>200</v>
      </c>
      <c r="R78" s="58">
        <v>64</v>
      </c>
      <c r="S78" s="42">
        <v>67</v>
      </c>
      <c r="T78" s="42"/>
      <c r="U78" s="26">
        <f t="shared" si="93"/>
        <v>67</v>
      </c>
      <c r="V78" s="58"/>
      <c r="W78" s="26">
        <f t="shared" si="129"/>
        <v>67</v>
      </c>
      <c r="X78" s="58"/>
      <c r="Y78" s="26">
        <f t="shared" si="117"/>
        <v>67</v>
      </c>
      <c r="Z78" s="58">
        <v>80</v>
      </c>
      <c r="AA78" s="42">
        <v>19666</v>
      </c>
      <c r="AB78" s="42"/>
      <c r="AC78" s="41">
        <f t="shared" si="94"/>
        <v>19666</v>
      </c>
      <c r="AD78" s="41">
        <v>1583</v>
      </c>
      <c r="AE78" s="41">
        <f t="shared" si="130"/>
        <v>21249</v>
      </c>
      <c r="AF78" s="26"/>
      <c r="AG78" s="41">
        <f t="shared" si="118"/>
        <v>21249</v>
      </c>
      <c r="AH78" s="26">
        <v>20490</v>
      </c>
      <c r="AI78" s="40"/>
      <c r="AJ78" s="40"/>
      <c r="AK78" s="61">
        <f t="shared" si="95"/>
        <v>0</v>
      </c>
      <c r="AL78" s="62"/>
      <c r="AM78" s="61">
        <f t="shared" si="131"/>
        <v>0</v>
      </c>
      <c r="AN78" s="62"/>
      <c r="AO78" s="61">
        <f t="shared" si="119"/>
        <v>0</v>
      </c>
      <c r="AP78" s="62"/>
      <c r="AQ78" s="40"/>
      <c r="AR78" s="40"/>
      <c r="AS78" s="62">
        <f t="shared" si="96"/>
        <v>0</v>
      </c>
      <c r="AT78" s="71"/>
      <c r="AU78" s="62">
        <f t="shared" si="132"/>
        <v>0</v>
      </c>
      <c r="AV78" s="71"/>
      <c r="AW78" s="62">
        <f t="shared" si="120"/>
        <v>0</v>
      </c>
      <c r="AX78" s="71"/>
      <c r="AY78" s="40"/>
      <c r="AZ78" s="40"/>
      <c r="BA78" s="62">
        <f t="shared" si="97"/>
        <v>0</v>
      </c>
      <c r="BB78" s="61"/>
      <c r="BC78" s="62">
        <f t="shared" si="133"/>
        <v>0</v>
      </c>
      <c r="BD78" s="61"/>
      <c r="BE78" s="62">
        <f t="shared" si="121"/>
        <v>0</v>
      </c>
      <c r="BF78" s="61"/>
      <c r="BG78" s="41"/>
      <c r="BH78" s="41"/>
      <c r="BI78" s="26">
        <f t="shared" si="98"/>
        <v>0</v>
      </c>
      <c r="BJ78" s="41"/>
      <c r="BK78" s="26">
        <f t="shared" si="134"/>
        <v>0</v>
      </c>
      <c r="BL78" s="41"/>
      <c r="BM78" s="26">
        <f t="shared" si="122"/>
        <v>0</v>
      </c>
      <c r="BN78" s="41"/>
      <c r="BO78" s="41"/>
      <c r="BP78" s="41"/>
      <c r="BQ78" s="26">
        <f t="shared" si="99"/>
        <v>0</v>
      </c>
      <c r="BR78" s="41"/>
      <c r="BS78" s="26">
        <f t="shared" si="135"/>
        <v>0</v>
      </c>
      <c r="BT78" s="41"/>
      <c r="BU78" s="26">
        <f t="shared" si="123"/>
        <v>0</v>
      </c>
      <c r="BV78" s="41"/>
      <c r="BW78" s="41"/>
      <c r="BX78" s="41"/>
      <c r="BY78" s="26">
        <f t="shared" si="100"/>
        <v>0</v>
      </c>
      <c r="BZ78" s="41"/>
      <c r="CA78" s="26">
        <f t="shared" si="136"/>
        <v>0</v>
      </c>
      <c r="CB78" s="41"/>
      <c r="CC78" s="26">
        <f t="shared" si="124"/>
        <v>0</v>
      </c>
      <c r="CD78" s="41"/>
      <c r="CE78" s="41"/>
      <c r="CF78" s="41"/>
      <c r="CG78" s="26">
        <f t="shared" si="101"/>
        <v>0</v>
      </c>
      <c r="CH78" s="41"/>
      <c r="CI78" s="72">
        <f t="shared" si="137"/>
        <v>0</v>
      </c>
      <c r="CJ78" s="41"/>
      <c r="CK78" s="26">
        <f t="shared" si="125"/>
        <v>0</v>
      </c>
      <c r="CL78" s="81"/>
      <c r="CM78" s="26"/>
      <c r="CN78" s="26"/>
      <c r="CO78" s="26">
        <f t="shared" si="102"/>
        <v>0</v>
      </c>
      <c r="CP78" s="26"/>
      <c r="CQ78" s="26">
        <f t="shared" si="138"/>
        <v>0</v>
      </c>
      <c r="CR78" s="26"/>
      <c r="CS78" s="26">
        <f t="shared" si="126"/>
        <v>0</v>
      </c>
      <c r="CT78" s="26"/>
      <c r="CU78" s="26"/>
      <c r="CV78" s="11"/>
      <c r="CW78" s="63">
        <f t="shared" si="103"/>
        <v>0</v>
      </c>
      <c r="CX78" s="11"/>
      <c r="CY78" s="63">
        <f t="shared" si="139"/>
        <v>0</v>
      </c>
      <c r="CZ78" s="11"/>
      <c r="DA78" s="63">
        <f t="shared" si="104"/>
        <v>0</v>
      </c>
      <c r="DB78" s="26"/>
    </row>
    <row r="79" spans="1:106" ht="13.15" customHeight="1" x14ac:dyDescent="0.2">
      <c r="A79" s="50" t="s">
        <v>118</v>
      </c>
      <c r="B79" s="26" t="s">
        <v>119</v>
      </c>
      <c r="C79" s="54">
        <f t="shared" si="1"/>
        <v>6292</v>
      </c>
      <c r="D79" s="54">
        <f t="shared" si="87"/>
        <v>482</v>
      </c>
      <c r="E79" s="54">
        <f t="shared" si="127"/>
        <v>6774</v>
      </c>
      <c r="F79" s="54">
        <f t="shared" si="45"/>
        <v>0</v>
      </c>
      <c r="G79" s="54">
        <f t="shared" si="88"/>
        <v>6774</v>
      </c>
      <c r="H79" s="54">
        <f t="shared" si="89"/>
        <v>0</v>
      </c>
      <c r="I79" s="54">
        <f t="shared" si="90"/>
        <v>6774</v>
      </c>
      <c r="J79" s="54">
        <f t="shared" si="91"/>
        <v>6109</v>
      </c>
      <c r="K79" s="42"/>
      <c r="L79" s="42"/>
      <c r="M79" s="26">
        <f t="shared" si="92"/>
        <v>0</v>
      </c>
      <c r="N79" s="58"/>
      <c r="O79" s="26">
        <f t="shared" si="128"/>
        <v>0</v>
      </c>
      <c r="P79" s="58"/>
      <c r="Q79" s="26">
        <f t="shared" si="116"/>
        <v>0</v>
      </c>
      <c r="R79" s="58"/>
      <c r="S79" s="42"/>
      <c r="T79" s="42"/>
      <c r="U79" s="26">
        <f t="shared" si="93"/>
        <v>0</v>
      </c>
      <c r="V79" s="58"/>
      <c r="W79" s="26">
        <f t="shared" si="129"/>
        <v>0</v>
      </c>
      <c r="X79" s="58"/>
      <c r="Y79" s="26">
        <f t="shared" si="117"/>
        <v>0</v>
      </c>
      <c r="Z79" s="58"/>
      <c r="AA79" s="42">
        <v>6292</v>
      </c>
      <c r="AB79" s="42">
        <v>482</v>
      </c>
      <c r="AC79" s="41">
        <f t="shared" si="94"/>
        <v>6774</v>
      </c>
      <c r="AD79" s="41"/>
      <c r="AE79" s="41">
        <f t="shared" si="130"/>
        <v>6774</v>
      </c>
      <c r="AF79" s="26"/>
      <c r="AG79" s="41">
        <f t="shared" si="118"/>
        <v>6774</v>
      </c>
      <c r="AH79" s="26">
        <v>6109</v>
      </c>
      <c r="AI79" s="40"/>
      <c r="AJ79" s="40"/>
      <c r="AK79" s="61">
        <f t="shared" si="95"/>
        <v>0</v>
      </c>
      <c r="AL79" s="62"/>
      <c r="AM79" s="61">
        <f t="shared" si="131"/>
        <v>0</v>
      </c>
      <c r="AN79" s="62"/>
      <c r="AO79" s="61">
        <f t="shared" si="119"/>
        <v>0</v>
      </c>
      <c r="AP79" s="62"/>
      <c r="AQ79" s="40"/>
      <c r="AR79" s="40"/>
      <c r="AS79" s="62">
        <f t="shared" si="96"/>
        <v>0</v>
      </c>
      <c r="AT79" s="71"/>
      <c r="AU79" s="62">
        <f t="shared" si="132"/>
        <v>0</v>
      </c>
      <c r="AV79" s="71"/>
      <c r="AW79" s="62">
        <f t="shared" si="120"/>
        <v>0</v>
      </c>
      <c r="AX79" s="71"/>
      <c r="AY79" s="40"/>
      <c r="AZ79" s="40"/>
      <c r="BA79" s="62">
        <f t="shared" si="97"/>
        <v>0</v>
      </c>
      <c r="BB79" s="61"/>
      <c r="BC79" s="62">
        <f t="shared" si="133"/>
        <v>0</v>
      </c>
      <c r="BD79" s="61"/>
      <c r="BE79" s="62">
        <f t="shared" si="121"/>
        <v>0</v>
      </c>
      <c r="BF79" s="61"/>
      <c r="BG79" s="41"/>
      <c r="BH79" s="41"/>
      <c r="BI79" s="26">
        <f t="shared" si="98"/>
        <v>0</v>
      </c>
      <c r="BJ79" s="41"/>
      <c r="BK79" s="26">
        <f t="shared" si="134"/>
        <v>0</v>
      </c>
      <c r="BL79" s="41"/>
      <c r="BM79" s="26">
        <f t="shared" si="122"/>
        <v>0</v>
      </c>
      <c r="BN79" s="41"/>
      <c r="BO79" s="41"/>
      <c r="BP79" s="41"/>
      <c r="BQ79" s="26">
        <f t="shared" si="99"/>
        <v>0</v>
      </c>
      <c r="BR79" s="41"/>
      <c r="BS79" s="26">
        <f t="shared" si="135"/>
        <v>0</v>
      </c>
      <c r="BT79" s="41"/>
      <c r="BU79" s="26">
        <f t="shared" si="123"/>
        <v>0</v>
      </c>
      <c r="BV79" s="41"/>
      <c r="BW79" s="41"/>
      <c r="BX79" s="41"/>
      <c r="BY79" s="26">
        <f t="shared" si="100"/>
        <v>0</v>
      </c>
      <c r="BZ79" s="41"/>
      <c r="CA79" s="26">
        <f t="shared" si="136"/>
        <v>0</v>
      </c>
      <c r="CB79" s="41"/>
      <c r="CC79" s="26">
        <f t="shared" si="124"/>
        <v>0</v>
      </c>
      <c r="CD79" s="41"/>
      <c r="CE79" s="41"/>
      <c r="CF79" s="41"/>
      <c r="CG79" s="26">
        <f t="shared" si="101"/>
        <v>0</v>
      </c>
      <c r="CH79" s="41"/>
      <c r="CI79" s="72">
        <f t="shared" si="137"/>
        <v>0</v>
      </c>
      <c r="CJ79" s="41"/>
      <c r="CK79" s="26">
        <f t="shared" si="125"/>
        <v>0</v>
      </c>
      <c r="CL79" s="81"/>
      <c r="CM79" s="26"/>
      <c r="CN79" s="26"/>
      <c r="CO79" s="26">
        <f t="shared" si="102"/>
        <v>0</v>
      </c>
      <c r="CP79" s="26"/>
      <c r="CQ79" s="26">
        <f t="shared" si="138"/>
        <v>0</v>
      </c>
      <c r="CR79" s="26"/>
      <c r="CS79" s="26">
        <f t="shared" si="126"/>
        <v>0</v>
      </c>
      <c r="CT79" s="26"/>
      <c r="CU79" s="26"/>
      <c r="CV79" s="11"/>
      <c r="CW79" s="63">
        <f t="shared" si="103"/>
        <v>0</v>
      </c>
      <c r="CX79" s="11"/>
      <c r="CY79" s="63">
        <f t="shared" si="139"/>
        <v>0</v>
      </c>
      <c r="CZ79" s="11"/>
      <c r="DA79" s="63">
        <f t="shared" si="104"/>
        <v>0</v>
      </c>
      <c r="DB79" s="26"/>
    </row>
    <row r="80" spans="1:106" ht="13.15" customHeight="1" x14ac:dyDescent="0.2">
      <c r="A80" s="50" t="s">
        <v>114</v>
      </c>
      <c r="B80" s="26" t="s">
        <v>115</v>
      </c>
      <c r="C80" s="54">
        <f t="shared" si="1"/>
        <v>13700</v>
      </c>
      <c r="D80" s="54">
        <f t="shared" si="87"/>
        <v>0</v>
      </c>
      <c r="E80" s="54">
        <f t="shared" si="127"/>
        <v>13700</v>
      </c>
      <c r="F80" s="54">
        <f t="shared" si="45"/>
        <v>0</v>
      </c>
      <c r="G80" s="54">
        <f t="shared" si="88"/>
        <v>13700</v>
      </c>
      <c r="H80" s="54">
        <f t="shared" si="89"/>
        <v>-9580</v>
      </c>
      <c r="I80" s="54">
        <f t="shared" si="90"/>
        <v>4120</v>
      </c>
      <c r="J80" s="54">
        <f t="shared" si="91"/>
        <v>0</v>
      </c>
      <c r="K80" s="42"/>
      <c r="L80" s="42"/>
      <c r="M80" s="26">
        <f t="shared" si="92"/>
        <v>0</v>
      </c>
      <c r="N80" s="58"/>
      <c r="O80" s="26">
        <f t="shared" si="128"/>
        <v>0</v>
      </c>
      <c r="P80" s="58"/>
      <c r="Q80" s="26">
        <f t="shared" si="116"/>
        <v>0</v>
      </c>
      <c r="R80" s="58"/>
      <c r="S80" s="42"/>
      <c r="T80" s="42"/>
      <c r="U80" s="26">
        <f t="shared" si="93"/>
        <v>0</v>
      </c>
      <c r="V80" s="58"/>
      <c r="W80" s="26">
        <f t="shared" si="129"/>
        <v>0</v>
      </c>
      <c r="X80" s="58"/>
      <c r="Y80" s="26">
        <f t="shared" si="117"/>
        <v>0</v>
      </c>
      <c r="Z80" s="58"/>
      <c r="AA80" s="42">
        <v>13700</v>
      </c>
      <c r="AB80" s="42"/>
      <c r="AC80" s="41">
        <f t="shared" si="94"/>
        <v>13700</v>
      </c>
      <c r="AD80" s="41"/>
      <c r="AE80" s="41">
        <f t="shared" si="130"/>
        <v>13700</v>
      </c>
      <c r="AF80" s="26">
        <v>-9580</v>
      </c>
      <c r="AG80" s="41">
        <f t="shared" si="118"/>
        <v>4120</v>
      </c>
      <c r="AH80" s="26"/>
      <c r="AI80" s="40"/>
      <c r="AJ80" s="40"/>
      <c r="AK80" s="61">
        <f t="shared" si="95"/>
        <v>0</v>
      </c>
      <c r="AL80" s="62"/>
      <c r="AM80" s="61">
        <f t="shared" si="131"/>
        <v>0</v>
      </c>
      <c r="AN80" s="62"/>
      <c r="AO80" s="61">
        <f t="shared" si="119"/>
        <v>0</v>
      </c>
      <c r="AP80" s="62"/>
      <c r="AQ80" s="40"/>
      <c r="AR80" s="40"/>
      <c r="AS80" s="62">
        <f t="shared" si="96"/>
        <v>0</v>
      </c>
      <c r="AT80" s="71"/>
      <c r="AU80" s="62">
        <f t="shared" si="132"/>
        <v>0</v>
      </c>
      <c r="AV80" s="71"/>
      <c r="AW80" s="62">
        <f t="shared" si="120"/>
        <v>0</v>
      </c>
      <c r="AX80" s="71"/>
      <c r="AY80" s="40"/>
      <c r="AZ80" s="40"/>
      <c r="BA80" s="62">
        <f t="shared" si="97"/>
        <v>0</v>
      </c>
      <c r="BB80" s="61"/>
      <c r="BC80" s="62">
        <f t="shared" si="133"/>
        <v>0</v>
      </c>
      <c r="BD80" s="61"/>
      <c r="BE80" s="62">
        <f t="shared" si="121"/>
        <v>0</v>
      </c>
      <c r="BF80" s="61"/>
      <c r="BG80" s="41"/>
      <c r="BH80" s="41"/>
      <c r="BI80" s="26">
        <f t="shared" si="98"/>
        <v>0</v>
      </c>
      <c r="BJ80" s="41"/>
      <c r="BK80" s="26">
        <f t="shared" si="134"/>
        <v>0</v>
      </c>
      <c r="BL80" s="41"/>
      <c r="BM80" s="26">
        <f t="shared" si="122"/>
        <v>0</v>
      </c>
      <c r="BN80" s="41"/>
      <c r="BO80" s="41"/>
      <c r="BP80" s="41"/>
      <c r="BQ80" s="26">
        <f t="shared" si="99"/>
        <v>0</v>
      </c>
      <c r="BR80" s="41"/>
      <c r="BS80" s="26">
        <f t="shared" si="135"/>
        <v>0</v>
      </c>
      <c r="BT80" s="41"/>
      <c r="BU80" s="26">
        <f t="shared" si="123"/>
        <v>0</v>
      </c>
      <c r="BV80" s="41"/>
      <c r="BW80" s="41"/>
      <c r="BX80" s="41"/>
      <c r="BY80" s="26">
        <f t="shared" si="100"/>
        <v>0</v>
      </c>
      <c r="BZ80" s="41"/>
      <c r="CA80" s="26">
        <f t="shared" si="136"/>
        <v>0</v>
      </c>
      <c r="CB80" s="41"/>
      <c r="CC80" s="26">
        <f t="shared" si="124"/>
        <v>0</v>
      </c>
      <c r="CD80" s="41"/>
      <c r="CE80" s="41"/>
      <c r="CF80" s="41"/>
      <c r="CG80" s="26">
        <f t="shared" si="101"/>
        <v>0</v>
      </c>
      <c r="CH80" s="41"/>
      <c r="CI80" s="72">
        <f t="shared" si="137"/>
        <v>0</v>
      </c>
      <c r="CJ80" s="41"/>
      <c r="CK80" s="26">
        <f t="shared" si="125"/>
        <v>0</v>
      </c>
      <c r="CL80" s="81"/>
      <c r="CM80" s="26"/>
      <c r="CN80" s="26"/>
      <c r="CO80" s="26">
        <f t="shared" si="102"/>
        <v>0</v>
      </c>
      <c r="CP80" s="26"/>
      <c r="CQ80" s="26">
        <f t="shared" si="138"/>
        <v>0</v>
      </c>
      <c r="CR80" s="26"/>
      <c r="CS80" s="26">
        <f t="shared" si="126"/>
        <v>0</v>
      </c>
      <c r="CT80" s="26"/>
      <c r="CU80" s="26"/>
      <c r="CV80" s="11"/>
      <c r="CW80" s="63">
        <f t="shared" si="103"/>
        <v>0</v>
      </c>
      <c r="CX80" s="11"/>
      <c r="CY80" s="63">
        <f t="shared" si="139"/>
        <v>0</v>
      </c>
      <c r="CZ80" s="11"/>
      <c r="DA80" s="63">
        <f t="shared" si="104"/>
        <v>0</v>
      </c>
      <c r="DB80" s="26"/>
    </row>
    <row r="81" spans="1:106" ht="12.75" customHeight="1" x14ac:dyDescent="0.2">
      <c r="A81" s="51" t="s">
        <v>85</v>
      </c>
      <c r="B81" s="27" t="s">
        <v>29</v>
      </c>
      <c r="C81" s="54">
        <f t="shared" si="1"/>
        <v>11536</v>
      </c>
      <c r="D81" s="54">
        <f t="shared" si="87"/>
        <v>0</v>
      </c>
      <c r="E81" s="54">
        <f t="shared" si="127"/>
        <v>11536</v>
      </c>
      <c r="F81" s="54">
        <f t="shared" si="45"/>
        <v>0</v>
      </c>
      <c r="G81" s="54">
        <f t="shared" si="88"/>
        <v>11536</v>
      </c>
      <c r="H81" s="54">
        <f t="shared" si="89"/>
        <v>-5490</v>
      </c>
      <c r="I81" s="54">
        <f t="shared" si="90"/>
        <v>6046</v>
      </c>
      <c r="J81" s="54">
        <f t="shared" si="91"/>
        <v>3472</v>
      </c>
      <c r="K81" s="42">
        <v>65</v>
      </c>
      <c r="L81" s="42"/>
      <c r="M81" s="26">
        <f t="shared" si="92"/>
        <v>65</v>
      </c>
      <c r="N81" s="58"/>
      <c r="O81" s="26">
        <f t="shared" si="128"/>
        <v>65</v>
      </c>
      <c r="P81" s="58"/>
      <c r="Q81" s="26">
        <f t="shared" si="116"/>
        <v>65</v>
      </c>
      <c r="R81" s="58"/>
      <c r="S81" s="42">
        <v>9</v>
      </c>
      <c r="T81" s="42"/>
      <c r="U81" s="26">
        <f t="shared" si="93"/>
        <v>9</v>
      </c>
      <c r="V81" s="58"/>
      <c r="W81" s="26">
        <f t="shared" si="129"/>
        <v>9</v>
      </c>
      <c r="X81" s="58"/>
      <c r="Y81" s="26">
        <f t="shared" si="117"/>
        <v>9</v>
      </c>
      <c r="Z81" s="58"/>
      <c r="AA81" s="42">
        <v>11462</v>
      </c>
      <c r="AB81" s="42"/>
      <c r="AC81" s="41">
        <f t="shared" si="94"/>
        <v>11462</v>
      </c>
      <c r="AD81" s="41"/>
      <c r="AE81" s="41">
        <f t="shared" si="130"/>
        <v>11462</v>
      </c>
      <c r="AF81" s="26">
        <v>-5490</v>
      </c>
      <c r="AG81" s="41">
        <f t="shared" si="118"/>
        <v>5972</v>
      </c>
      <c r="AH81" s="26">
        <v>3472</v>
      </c>
      <c r="AI81" s="40"/>
      <c r="AJ81" s="40"/>
      <c r="AK81" s="61">
        <f t="shared" si="95"/>
        <v>0</v>
      </c>
      <c r="AL81" s="62"/>
      <c r="AM81" s="61">
        <f t="shared" si="131"/>
        <v>0</v>
      </c>
      <c r="AN81" s="62"/>
      <c r="AO81" s="61">
        <f t="shared" si="119"/>
        <v>0</v>
      </c>
      <c r="AP81" s="62"/>
      <c r="AQ81" s="40"/>
      <c r="AR81" s="40"/>
      <c r="AS81" s="62">
        <f t="shared" si="96"/>
        <v>0</v>
      </c>
      <c r="AT81" s="71"/>
      <c r="AU81" s="62">
        <f t="shared" si="132"/>
        <v>0</v>
      </c>
      <c r="AV81" s="71"/>
      <c r="AW81" s="62">
        <f t="shared" si="120"/>
        <v>0</v>
      </c>
      <c r="AX81" s="71"/>
      <c r="AY81" s="40"/>
      <c r="AZ81" s="40"/>
      <c r="BA81" s="62">
        <f t="shared" si="97"/>
        <v>0</v>
      </c>
      <c r="BB81" s="61"/>
      <c r="BC81" s="62">
        <f t="shared" si="133"/>
        <v>0</v>
      </c>
      <c r="BD81" s="61"/>
      <c r="BE81" s="62">
        <f t="shared" si="121"/>
        <v>0</v>
      </c>
      <c r="BF81" s="61"/>
      <c r="BG81" s="41"/>
      <c r="BH81" s="41"/>
      <c r="BI81" s="26">
        <f t="shared" si="98"/>
        <v>0</v>
      </c>
      <c r="BJ81" s="41"/>
      <c r="BK81" s="26">
        <f t="shared" si="134"/>
        <v>0</v>
      </c>
      <c r="BL81" s="41"/>
      <c r="BM81" s="26">
        <f t="shared" si="122"/>
        <v>0</v>
      </c>
      <c r="BN81" s="41"/>
      <c r="BO81" s="41"/>
      <c r="BP81" s="41"/>
      <c r="BQ81" s="26">
        <f t="shared" si="99"/>
        <v>0</v>
      </c>
      <c r="BR81" s="41"/>
      <c r="BS81" s="26">
        <f t="shared" si="135"/>
        <v>0</v>
      </c>
      <c r="BT81" s="41"/>
      <c r="BU81" s="26">
        <f t="shared" si="123"/>
        <v>0</v>
      </c>
      <c r="BV81" s="41"/>
      <c r="BW81" s="41"/>
      <c r="BX81" s="41"/>
      <c r="BY81" s="26">
        <f t="shared" si="100"/>
        <v>0</v>
      </c>
      <c r="BZ81" s="41"/>
      <c r="CA81" s="26">
        <f t="shared" si="136"/>
        <v>0</v>
      </c>
      <c r="CB81" s="41"/>
      <c r="CC81" s="26">
        <f t="shared" si="124"/>
        <v>0</v>
      </c>
      <c r="CD81" s="41"/>
      <c r="CE81" s="41"/>
      <c r="CF81" s="41"/>
      <c r="CG81" s="26">
        <f t="shared" si="101"/>
        <v>0</v>
      </c>
      <c r="CH81" s="41"/>
      <c r="CI81" s="72">
        <f t="shared" si="137"/>
        <v>0</v>
      </c>
      <c r="CJ81" s="41"/>
      <c r="CK81" s="26">
        <f t="shared" si="125"/>
        <v>0</v>
      </c>
      <c r="CL81" s="81"/>
      <c r="CM81" s="26"/>
      <c r="CN81" s="26"/>
      <c r="CO81" s="26">
        <f t="shared" si="102"/>
        <v>0</v>
      </c>
      <c r="CP81" s="26"/>
      <c r="CQ81" s="26">
        <f t="shared" si="138"/>
        <v>0</v>
      </c>
      <c r="CR81" s="26"/>
      <c r="CS81" s="26">
        <f t="shared" si="126"/>
        <v>0</v>
      </c>
      <c r="CT81" s="26"/>
      <c r="CU81" s="26"/>
      <c r="CV81" s="11"/>
      <c r="CW81" s="63">
        <f t="shared" si="103"/>
        <v>0</v>
      </c>
      <c r="CX81" s="11"/>
      <c r="CY81" s="63">
        <f t="shared" si="139"/>
        <v>0</v>
      </c>
      <c r="CZ81" s="11"/>
      <c r="DA81" s="63">
        <f t="shared" si="104"/>
        <v>0</v>
      </c>
      <c r="DB81" s="26"/>
    </row>
    <row r="82" spans="1:106" ht="12.75" customHeight="1" x14ac:dyDescent="0.2">
      <c r="A82" s="51" t="s">
        <v>116</v>
      </c>
      <c r="B82" s="25" t="s">
        <v>117</v>
      </c>
      <c r="C82" s="54">
        <f t="shared" ref="C82:C95" si="148">+K82+S82+AA82+AI82+AQ82+AY82+BG82+BO82+BW82+CE82+CM82+CU82</f>
        <v>42912</v>
      </c>
      <c r="D82" s="54">
        <f t="shared" si="87"/>
        <v>0</v>
      </c>
      <c r="E82" s="54">
        <f t="shared" si="127"/>
        <v>42912</v>
      </c>
      <c r="F82" s="54">
        <f t="shared" si="45"/>
        <v>0</v>
      </c>
      <c r="G82" s="54">
        <f t="shared" si="88"/>
        <v>42912</v>
      </c>
      <c r="H82" s="54">
        <f t="shared" si="89"/>
        <v>0</v>
      </c>
      <c r="I82" s="54">
        <f t="shared" si="90"/>
        <v>42912</v>
      </c>
      <c r="J82" s="54">
        <f t="shared" si="91"/>
        <v>17232</v>
      </c>
      <c r="K82" s="42">
        <v>19685</v>
      </c>
      <c r="L82" s="42"/>
      <c r="M82" s="26">
        <f t="shared" si="92"/>
        <v>19685</v>
      </c>
      <c r="N82" s="58"/>
      <c r="O82" s="26">
        <f t="shared" si="128"/>
        <v>19685</v>
      </c>
      <c r="P82" s="58"/>
      <c r="Q82" s="26">
        <f t="shared" si="116"/>
        <v>19685</v>
      </c>
      <c r="R82" s="58">
        <v>5101</v>
      </c>
      <c r="S82" s="42">
        <v>8260</v>
      </c>
      <c r="T82" s="42"/>
      <c r="U82" s="26">
        <f t="shared" si="93"/>
        <v>8260</v>
      </c>
      <c r="V82" s="58"/>
      <c r="W82" s="26">
        <f t="shared" si="129"/>
        <v>8260</v>
      </c>
      <c r="X82" s="58"/>
      <c r="Y82" s="26">
        <f t="shared" si="117"/>
        <v>8260</v>
      </c>
      <c r="Z82" s="58">
        <v>2372</v>
      </c>
      <c r="AA82" s="42">
        <v>14967</v>
      </c>
      <c r="AB82" s="42"/>
      <c r="AC82" s="41">
        <f t="shared" si="94"/>
        <v>14967</v>
      </c>
      <c r="AD82" s="41"/>
      <c r="AE82" s="41">
        <f t="shared" si="130"/>
        <v>14967</v>
      </c>
      <c r="AF82" s="26"/>
      <c r="AG82" s="41">
        <f t="shared" si="118"/>
        <v>14967</v>
      </c>
      <c r="AH82" s="26">
        <v>9759</v>
      </c>
      <c r="AI82" s="40"/>
      <c r="AJ82" s="40"/>
      <c r="AK82" s="61">
        <f t="shared" si="95"/>
        <v>0</v>
      </c>
      <c r="AL82" s="62"/>
      <c r="AM82" s="61">
        <f t="shared" si="131"/>
        <v>0</v>
      </c>
      <c r="AN82" s="62"/>
      <c r="AO82" s="61">
        <f t="shared" si="119"/>
        <v>0</v>
      </c>
      <c r="AP82" s="62"/>
      <c r="AQ82" s="40"/>
      <c r="AR82" s="40"/>
      <c r="AS82" s="62">
        <f t="shared" si="96"/>
        <v>0</v>
      </c>
      <c r="AT82" s="71"/>
      <c r="AU82" s="62">
        <f t="shared" si="132"/>
        <v>0</v>
      </c>
      <c r="AV82" s="71"/>
      <c r="AW82" s="62">
        <f t="shared" si="120"/>
        <v>0</v>
      </c>
      <c r="AX82" s="71"/>
      <c r="AY82" s="40"/>
      <c r="AZ82" s="40"/>
      <c r="BA82" s="62">
        <f t="shared" si="97"/>
        <v>0</v>
      </c>
      <c r="BB82" s="61"/>
      <c r="BC82" s="62">
        <f t="shared" si="133"/>
        <v>0</v>
      </c>
      <c r="BD82" s="61"/>
      <c r="BE82" s="62">
        <f t="shared" si="121"/>
        <v>0</v>
      </c>
      <c r="BF82" s="61"/>
      <c r="BG82" s="41"/>
      <c r="BH82" s="41"/>
      <c r="BI82" s="26">
        <f t="shared" si="98"/>
        <v>0</v>
      </c>
      <c r="BJ82" s="41"/>
      <c r="BK82" s="26">
        <f t="shared" si="134"/>
        <v>0</v>
      </c>
      <c r="BL82" s="41"/>
      <c r="BM82" s="26">
        <f t="shared" si="122"/>
        <v>0</v>
      </c>
      <c r="BN82" s="41"/>
      <c r="BO82" s="41"/>
      <c r="BP82" s="41"/>
      <c r="BQ82" s="26">
        <f t="shared" si="99"/>
        <v>0</v>
      </c>
      <c r="BR82" s="41"/>
      <c r="BS82" s="26">
        <f t="shared" si="135"/>
        <v>0</v>
      </c>
      <c r="BT82" s="41"/>
      <c r="BU82" s="26">
        <f t="shared" si="123"/>
        <v>0</v>
      </c>
      <c r="BV82" s="41"/>
      <c r="BW82" s="41"/>
      <c r="BX82" s="41"/>
      <c r="BY82" s="26">
        <f t="shared" si="100"/>
        <v>0</v>
      </c>
      <c r="BZ82" s="41"/>
      <c r="CA82" s="26">
        <f t="shared" si="136"/>
        <v>0</v>
      </c>
      <c r="CB82" s="41"/>
      <c r="CC82" s="26">
        <f t="shared" si="124"/>
        <v>0</v>
      </c>
      <c r="CD82" s="41"/>
      <c r="CE82" s="41"/>
      <c r="CF82" s="41"/>
      <c r="CG82" s="26">
        <f t="shared" si="101"/>
        <v>0</v>
      </c>
      <c r="CH82" s="41"/>
      <c r="CI82" s="72">
        <f t="shared" si="137"/>
        <v>0</v>
      </c>
      <c r="CJ82" s="41"/>
      <c r="CK82" s="26">
        <f t="shared" si="125"/>
        <v>0</v>
      </c>
      <c r="CL82" s="81"/>
      <c r="CM82" s="26"/>
      <c r="CN82" s="26"/>
      <c r="CO82" s="26">
        <f t="shared" si="102"/>
        <v>0</v>
      </c>
      <c r="CP82" s="26"/>
      <c r="CQ82" s="26">
        <f t="shared" si="138"/>
        <v>0</v>
      </c>
      <c r="CR82" s="26"/>
      <c r="CS82" s="26">
        <f t="shared" si="126"/>
        <v>0</v>
      </c>
      <c r="CT82" s="26"/>
      <c r="CU82" s="26"/>
      <c r="CV82" s="11"/>
      <c r="CW82" s="63">
        <f t="shared" si="103"/>
        <v>0</v>
      </c>
      <c r="CX82" s="11"/>
      <c r="CY82" s="63">
        <f t="shared" si="139"/>
        <v>0</v>
      </c>
      <c r="CZ82" s="11"/>
      <c r="DA82" s="63">
        <f t="shared" si="104"/>
        <v>0</v>
      </c>
      <c r="DB82" s="26"/>
    </row>
    <row r="83" spans="1:106" ht="12.75" customHeight="1" x14ac:dyDescent="0.2">
      <c r="A83" s="51" t="s">
        <v>86</v>
      </c>
      <c r="B83" s="25" t="s">
        <v>30</v>
      </c>
      <c r="C83" s="54">
        <f t="shared" si="148"/>
        <v>19360</v>
      </c>
      <c r="D83" s="54">
        <f t="shared" si="87"/>
        <v>111</v>
      </c>
      <c r="E83" s="54">
        <f t="shared" si="127"/>
        <v>19471</v>
      </c>
      <c r="F83" s="54">
        <f t="shared" si="45"/>
        <v>0</v>
      </c>
      <c r="G83" s="54">
        <f t="shared" si="88"/>
        <v>19471</v>
      </c>
      <c r="H83" s="54">
        <f t="shared" si="89"/>
        <v>-8000</v>
      </c>
      <c r="I83" s="54">
        <f t="shared" si="90"/>
        <v>11471</v>
      </c>
      <c r="J83" s="54">
        <f t="shared" si="91"/>
        <v>3998</v>
      </c>
      <c r="K83" s="42"/>
      <c r="L83" s="42"/>
      <c r="M83" s="26">
        <f t="shared" si="92"/>
        <v>0</v>
      </c>
      <c r="N83" s="58"/>
      <c r="O83" s="26">
        <f t="shared" si="128"/>
        <v>0</v>
      </c>
      <c r="P83" s="58"/>
      <c r="Q83" s="26">
        <f t="shared" si="116"/>
        <v>0</v>
      </c>
      <c r="R83" s="58"/>
      <c r="S83" s="42"/>
      <c r="T83" s="42"/>
      <c r="U83" s="26">
        <f t="shared" si="93"/>
        <v>0</v>
      </c>
      <c r="V83" s="58"/>
      <c r="W83" s="26">
        <f t="shared" si="129"/>
        <v>0</v>
      </c>
      <c r="X83" s="58"/>
      <c r="Y83" s="26">
        <f t="shared" si="117"/>
        <v>0</v>
      </c>
      <c r="Z83" s="58"/>
      <c r="AA83" s="42">
        <v>19360</v>
      </c>
      <c r="AB83" s="42">
        <v>111</v>
      </c>
      <c r="AC83" s="41">
        <f t="shared" si="94"/>
        <v>19471</v>
      </c>
      <c r="AD83" s="41"/>
      <c r="AE83" s="41">
        <f t="shared" si="130"/>
        <v>19471</v>
      </c>
      <c r="AF83" s="26">
        <v>-8000</v>
      </c>
      <c r="AG83" s="41">
        <f t="shared" si="118"/>
        <v>11471</v>
      </c>
      <c r="AH83" s="26">
        <v>3998</v>
      </c>
      <c r="AI83" s="40"/>
      <c r="AJ83" s="40"/>
      <c r="AK83" s="61">
        <f t="shared" si="95"/>
        <v>0</v>
      </c>
      <c r="AL83" s="62"/>
      <c r="AM83" s="61">
        <f t="shared" si="131"/>
        <v>0</v>
      </c>
      <c r="AN83" s="62"/>
      <c r="AO83" s="61">
        <f t="shared" si="119"/>
        <v>0</v>
      </c>
      <c r="AP83" s="62"/>
      <c r="AQ83" s="40"/>
      <c r="AR83" s="40"/>
      <c r="AS83" s="62">
        <f t="shared" si="96"/>
        <v>0</v>
      </c>
      <c r="AT83" s="71"/>
      <c r="AU83" s="62">
        <f t="shared" si="132"/>
        <v>0</v>
      </c>
      <c r="AV83" s="71"/>
      <c r="AW83" s="62">
        <f t="shared" si="120"/>
        <v>0</v>
      </c>
      <c r="AX83" s="71"/>
      <c r="AY83" s="40"/>
      <c r="AZ83" s="40"/>
      <c r="BA83" s="62">
        <f t="shared" si="97"/>
        <v>0</v>
      </c>
      <c r="BB83" s="61"/>
      <c r="BC83" s="62">
        <f t="shared" si="133"/>
        <v>0</v>
      </c>
      <c r="BD83" s="61"/>
      <c r="BE83" s="62">
        <f t="shared" si="121"/>
        <v>0</v>
      </c>
      <c r="BF83" s="61"/>
      <c r="BG83" s="41"/>
      <c r="BH83" s="41"/>
      <c r="BI83" s="26">
        <f t="shared" si="98"/>
        <v>0</v>
      </c>
      <c r="BJ83" s="41"/>
      <c r="BK83" s="26">
        <f t="shared" si="134"/>
        <v>0</v>
      </c>
      <c r="BL83" s="41"/>
      <c r="BM83" s="26">
        <f t="shared" si="122"/>
        <v>0</v>
      </c>
      <c r="BN83" s="41"/>
      <c r="BO83" s="41"/>
      <c r="BP83" s="41"/>
      <c r="BQ83" s="26">
        <f t="shared" si="99"/>
        <v>0</v>
      </c>
      <c r="BR83" s="41"/>
      <c r="BS83" s="26">
        <f t="shared" si="135"/>
        <v>0</v>
      </c>
      <c r="BT83" s="41"/>
      <c r="BU83" s="26">
        <f t="shared" si="123"/>
        <v>0</v>
      </c>
      <c r="BV83" s="41"/>
      <c r="BW83" s="41"/>
      <c r="BX83" s="41"/>
      <c r="BY83" s="26">
        <f t="shared" si="100"/>
        <v>0</v>
      </c>
      <c r="BZ83" s="41"/>
      <c r="CA83" s="26">
        <f t="shared" si="136"/>
        <v>0</v>
      </c>
      <c r="CB83" s="41"/>
      <c r="CC83" s="26">
        <f t="shared" si="124"/>
        <v>0</v>
      </c>
      <c r="CD83" s="41"/>
      <c r="CE83" s="41"/>
      <c r="CF83" s="41"/>
      <c r="CG83" s="26">
        <f t="shared" si="101"/>
        <v>0</v>
      </c>
      <c r="CH83" s="41"/>
      <c r="CI83" s="72">
        <f t="shared" si="137"/>
        <v>0</v>
      </c>
      <c r="CJ83" s="41"/>
      <c r="CK83" s="26">
        <f t="shared" si="125"/>
        <v>0</v>
      </c>
      <c r="CL83" s="81"/>
      <c r="CM83" s="26"/>
      <c r="CN83" s="26"/>
      <c r="CO83" s="26">
        <f t="shared" si="102"/>
        <v>0</v>
      </c>
      <c r="CP83" s="26"/>
      <c r="CQ83" s="26">
        <f t="shared" si="138"/>
        <v>0</v>
      </c>
      <c r="CR83" s="26"/>
      <c r="CS83" s="26">
        <f t="shared" si="126"/>
        <v>0</v>
      </c>
      <c r="CT83" s="26"/>
      <c r="CU83" s="26"/>
      <c r="CV83" s="11"/>
      <c r="CW83" s="63">
        <f t="shared" si="103"/>
        <v>0</v>
      </c>
      <c r="CX83" s="11"/>
      <c r="CY83" s="63">
        <f t="shared" si="139"/>
        <v>0</v>
      </c>
      <c r="CZ83" s="11"/>
      <c r="DA83" s="63">
        <f t="shared" si="104"/>
        <v>0</v>
      </c>
      <c r="DB83" s="26"/>
    </row>
    <row r="84" spans="1:106" ht="12.75" customHeight="1" x14ac:dyDescent="0.2">
      <c r="A84" s="51" t="s">
        <v>88</v>
      </c>
      <c r="B84" s="25" t="s">
        <v>89</v>
      </c>
      <c r="C84" s="54">
        <f t="shared" si="148"/>
        <v>0</v>
      </c>
      <c r="D84" s="54">
        <f t="shared" si="87"/>
        <v>0</v>
      </c>
      <c r="E84" s="54">
        <f t="shared" si="127"/>
        <v>0</v>
      </c>
      <c r="F84" s="54">
        <f t="shared" si="45"/>
        <v>0</v>
      </c>
      <c r="G84" s="54">
        <f t="shared" si="88"/>
        <v>0</v>
      </c>
      <c r="H84" s="54">
        <f t="shared" si="89"/>
        <v>0</v>
      </c>
      <c r="I84" s="54">
        <f t="shared" si="90"/>
        <v>0</v>
      </c>
      <c r="J84" s="54">
        <f t="shared" si="91"/>
        <v>210</v>
      </c>
      <c r="K84" s="42"/>
      <c r="L84" s="42"/>
      <c r="M84" s="26">
        <f t="shared" si="92"/>
        <v>0</v>
      </c>
      <c r="N84" s="58"/>
      <c r="O84" s="26">
        <f t="shared" si="128"/>
        <v>0</v>
      </c>
      <c r="P84" s="58"/>
      <c r="Q84" s="26">
        <f t="shared" si="116"/>
        <v>0</v>
      </c>
      <c r="R84" s="58">
        <v>210</v>
      </c>
      <c r="S84" s="42"/>
      <c r="T84" s="42"/>
      <c r="U84" s="26">
        <f t="shared" si="93"/>
        <v>0</v>
      </c>
      <c r="V84" s="58"/>
      <c r="W84" s="26">
        <f t="shared" si="129"/>
        <v>0</v>
      </c>
      <c r="X84" s="58"/>
      <c r="Y84" s="26">
        <f t="shared" si="117"/>
        <v>0</v>
      </c>
      <c r="Z84" s="58"/>
      <c r="AA84" s="42"/>
      <c r="AB84" s="42"/>
      <c r="AC84" s="41">
        <f t="shared" si="94"/>
        <v>0</v>
      </c>
      <c r="AD84" s="41"/>
      <c r="AE84" s="41">
        <f t="shared" si="130"/>
        <v>0</v>
      </c>
      <c r="AF84" s="26"/>
      <c r="AG84" s="41">
        <f t="shared" si="118"/>
        <v>0</v>
      </c>
      <c r="AH84" s="26"/>
      <c r="AI84" s="40"/>
      <c r="AJ84" s="40"/>
      <c r="AK84" s="61">
        <f t="shared" si="95"/>
        <v>0</v>
      </c>
      <c r="AL84" s="62"/>
      <c r="AM84" s="61">
        <f t="shared" si="131"/>
        <v>0</v>
      </c>
      <c r="AN84" s="62"/>
      <c r="AO84" s="61">
        <f t="shared" si="119"/>
        <v>0</v>
      </c>
      <c r="AP84" s="62"/>
      <c r="AQ84" s="40"/>
      <c r="AR84" s="40"/>
      <c r="AS84" s="62">
        <f t="shared" si="96"/>
        <v>0</v>
      </c>
      <c r="AT84" s="71"/>
      <c r="AU84" s="62">
        <f t="shared" si="132"/>
        <v>0</v>
      </c>
      <c r="AV84" s="71"/>
      <c r="AW84" s="62">
        <f t="shared" si="120"/>
        <v>0</v>
      </c>
      <c r="AX84" s="71"/>
      <c r="AY84" s="40"/>
      <c r="AZ84" s="40"/>
      <c r="BA84" s="62">
        <f t="shared" si="97"/>
        <v>0</v>
      </c>
      <c r="BB84" s="61"/>
      <c r="BC84" s="62">
        <f t="shared" si="133"/>
        <v>0</v>
      </c>
      <c r="BD84" s="61"/>
      <c r="BE84" s="62">
        <f t="shared" si="121"/>
        <v>0</v>
      </c>
      <c r="BF84" s="61"/>
      <c r="BG84" s="41"/>
      <c r="BH84" s="41"/>
      <c r="BI84" s="26">
        <f t="shared" si="98"/>
        <v>0</v>
      </c>
      <c r="BJ84" s="41"/>
      <c r="BK84" s="26">
        <f t="shared" si="134"/>
        <v>0</v>
      </c>
      <c r="BL84" s="41"/>
      <c r="BM84" s="26">
        <f t="shared" si="122"/>
        <v>0</v>
      </c>
      <c r="BN84" s="41"/>
      <c r="BO84" s="41"/>
      <c r="BP84" s="41"/>
      <c r="BQ84" s="26">
        <f t="shared" si="99"/>
        <v>0</v>
      </c>
      <c r="BR84" s="41"/>
      <c r="BS84" s="26">
        <f t="shared" si="135"/>
        <v>0</v>
      </c>
      <c r="BT84" s="41"/>
      <c r="BU84" s="26">
        <f t="shared" si="123"/>
        <v>0</v>
      </c>
      <c r="BV84" s="41"/>
      <c r="BW84" s="41"/>
      <c r="BX84" s="41"/>
      <c r="BY84" s="26">
        <f t="shared" si="100"/>
        <v>0</v>
      </c>
      <c r="BZ84" s="41"/>
      <c r="CA84" s="26">
        <f t="shared" si="136"/>
        <v>0</v>
      </c>
      <c r="CB84" s="41"/>
      <c r="CC84" s="26">
        <f t="shared" si="124"/>
        <v>0</v>
      </c>
      <c r="CD84" s="41"/>
      <c r="CE84" s="41"/>
      <c r="CF84" s="41"/>
      <c r="CG84" s="26">
        <f t="shared" si="101"/>
        <v>0</v>
      </c>
      <c r="CH84" s="41"/>
      <c r="CI84" s="72">
        <f t="shared" si="137"/>
        <v>0</v>
      </c>
      <c r="CJ84" s="41"/>
      <c r="CK84" s="26">
        <f t="shared" si="125"/>
        <v>0</v>
      </c>
      <c r="CL84" s="81"/>
      <c r="CM84" s="26"/>
      <c r="CN84" s="26"/>
      <c r="CO84" s="26">
        <f t="shared" si="102"/>
        <v>0</v>
      </c>
      <c r="CP84" s="26"/>
      <c r="CQ84" s="26">
        <f t="shared" si="138"/>
        <v>0</v>
      </c>
      <c r="CR84" s="26"/>
      <c r="CS84" s="26">
        <f t="shared" si="126"/>
        <v>0</v>
      </c>
      <c r="CT84" s="26"/>
      <c r="CU84" s="26"/>
      <c r="CV84" s="11"/>
      <c r="CW84" s="63">
        <f t="shared" si="103"/>
        <v>0</v>
      </c>
      <c r="CX84" s="11"/>
      <c r="CY84" s="63">
        <f t="shared" si="139"/>
        <v>0</v>
      </c>
      <c r="CZ84" s="11"/>
      <c r="DA84" s="63">
        <f t="shared" si="104"/>
        <v>0</v>
      </c>
      <c r="DB84" s="26"/>
    </row>
    <row r="85" spans="1:106" ht="12.75" customHeight="1" x14ac:dyDescent="0.2">
      <c r="A85" s="51" t="s">
        <v>92</v>
      </c>
      <c r="B85" s="25" t="s">
        <v>49</v>
      </c>
      <c r="C85" s="54">
        <f t="shared" si="148"/>
        <v>666</v>
      </c>
      <c r="D85" s="54">
        <f t="shared" si="87"/>
        <v>0</v>
      </c>
      <c r="E85" s="54">
        <f t="shared" si="127"/>
        <v>666</v>
      </c>
      <c r="F85" s="54">
        <f t="shared" si="45"/>
        <v>0</v>
      </c>
      <c r="G85" s="54">
        <f t="shared" si="88"/>
        <v>666</v>
      </c>
      <c r="H85" s="54">
        <f t="shared" si="89"/>
        <v>0</v>
      </c>
      <c r="I85" s="54">
        <f t="shared" si="90"/>
        <v>666</v>
      </c>
      <c r="J85" s="54">
        <f t="shared" si="91"/>
        <v>0</v>
      </c>
      <c r="K85" s="42">
        <v>394</v>
      </c>
      <c r="L85" s="42"/>
      <c r="M85" s="26">
        <f t="shared" si="92"/>
        <v>394</v>
      </c>
      <c r="N85" s="58"/>
      <c r="O85" s="26">
        <f t="shared" si="128"/>
        <v>394</v>
      </c>
      <c r="P85" s="58"/>
      <c r="Q85" s="26">
        <f t="shared" si="116"/>
        <v>394</v>
      </c>
      <c r="R85" s="58"/>
      <c r="S85" s="42">
        <v>166</v>
      </c>
      <c r="T85" s="42"/>
      <c r="U85" s="26">
        <f t="shared" si="93"/>
        <v>166</v>
      </c>
      <c r="V85" s="58"/>
      <c r="W85" s="26">
        <f t="shared" si="129"/>
        <v>166</v>
      </c>
      <c r="X85" s="58"/>
      <c r="Y85" s="26">
        <f t="shared" si="117"/>
        <v>166</v>
      </c>
      <c r="Z85" s="58"/>
      <c r="AA85" s="42">
        <v>106</v>
      </c>
      <c r="AB85" s="42"/>
      <c r="AC85" s="41">
        <f t="shared" si="94"/>
        <v>106</v>
      </c>
      <c r="AD85" s="41"/>
      <c r="AE85" s="41">
        <f t="shared" si="130"/>
        <v>106</v>
      </c>
      <c r="AF85" s="26"/>
      <c r="AG85" s="41">
        <f t="shared" si="118"/>
        <v>106</v>
      </c>
      <c r="AH85" s="26"/>
      <c r="AI85" s="40"/>
      <c r="AJ85" s="40"/>
      <c r="AK85" s="61">
        <f t="shared" si="95"/>
        <v>0</v>
      </c>
      <c r="AL85" s="62"/>
      <c r="AM85" s="61">
        <f t="shared" si="131"/>
        <v>0</v>
      </c>
      <c r="AN85" s="62"/>
      <c r="AO85" s="61">
        <f t="shared" si="119"/>
        <v>0</v>
      </c>
      <c r="AP85" s="62"/>
      <c r="AQ85" s="40"/>
      <c r="AR85" s="40"/>
      <c r="AS85" s="62">
        <f t="shared" si="96"/>
        <v>0</v>
      </c>
      <c r="AT85" s="71"/>
      <c r="AU85" s="62">
        <f t="shared" si="132"/>
        <v>0</v>
      </c>
      <c r="AV85" s="71"/>
      <c r="AW85" s="62">
        <f t="shared" si="120"/>
        <v>0</v>
      </c>
      <c r="AX85" s="71"/>
      <c r="AY85" s="40"/>
      <c r="AZ85" s="40"/>
      <c r="BA85" s="62">
        <f t="shared" si="97"/>
        <v>0</v>
      </c>
      <c r="BB85" s="61"/>
      <c r="BC85" s="62">
        <f t="shared" si="133"/>
        <v>0</v>
      </c>
      <c r="BD85" s="61"/>
      <c r="BE85" s="62">
        <f t="shared" si="121"/>
        <v>0</v>
      </c>
      <c r="BF85" s="61"/>
      <c r="BG85" s="41"/>
      <c r="BH85" s="41"/>
      <c r="BI85" s="26">
        <f t="shared" si="98"/>
        <v>0</v>
      </c>
      <c r="BJ85" s="41"/>
      <c r="BK85" s="26">
        <f t="shared" si="134"/>
        <v>0</v>
      </c>
      <c r="BL85" s="41"/>
      <c r="BM85" s="26">
        <f t="shared" si="122"/>
        <v>0</v>
      </c>
      <c r="BN85" s="41"/>
      <c r="BO85" s="41"/>
      <c r="BP85" s="41"/>
      <c r="BQ85" s="26">
        <f t="shared" si="99"/>
        <v>0</v>
      </c>
      <c r="BR85" s="41"/>
      <c r="BS85" s="26">
        <f t="shared" si="135"/>
        <v>0</v>
      </c>
      <c r="BT85" s="41"/>
      <c r="BU85" s="26">
        <f t="shared" si="123"/>
        <v>0</v>
      </c>
      <c r="BV85" s="41"/>
      <c r="BW85" s="41"/>
      <c r="BX85" s="41"/>
      <c r="BY85" s="26">
        <f t="shared" si="100"/>
        <v>0</v>
      </c>
      <c r="BZ85" s="41"/>
      <c r="CA85" s="26">
        <f t="shared" si="136"/>
        <v>0</v>
      </c>
      <c r="CB85" s="41"/>
      <c r="CC85" s="26">
        <f t="shared" si="124"/>
        <v>0</v>
      </c>
      <c r="CD85" s="41"/>
      <c r="CE85" s="41"/>
      <c r="CF85" s="41"/>
      <c r="CG85" s="26">
        <f t="shared" si="101"/>
        <v>0</v>
      </c>
      <c r="CH85" s="41"/>
      <c r="CI85" s="72">
        <f t="shared" si="137"/>
        <v>0</v>
      </c>
      <c r="CJ85" s="41"/>
      <c r="CK85" s="26">
        <f t="shared" si="125"/>
        <v>0</v>
      </c>
      <c r="CL85" s="81"/>
      <c r="CM85" s="26"/>
      <c r="CN85" s="26"/>
      <c r="CO85" s="26">
        <f t="shared" si="102"/>
        <v>0</v>
      </c>
      <c r="CP85" s="26"/>
      <c r="CQ85" s="26">
        <f t="shared" si="138"/>
        <v>0</v>
      </c>
      <c r="CR85" s="26"/>
      <c r="CS85" s="26">
        <f t="shared" si="126"/>
        <v>0</v>
      </c>
      <c r="CT85" s="26"/>
      <c r="CU85" s="26"/>
      <c r="CV85" s="11"/>
      <c r="CW85" s="63">
        <f t="shared" si="103"/>
        <v>0</v>
      </c>
      <c r="CX85" s="11"/>
      <c r="CY85" s="63">
        <f t="shared" si="139"/>
        <v>0</v>
      </c>
      <c r="CZ85" s="11"/>
      <c r="DA85" s="63">
        <f t="shared" si="104"/>
        <v>0</v>
      </c>
      <c r="DB85" s="26"/>
    </row>
    <row r="86" spans="1:106" ht="12.75" customHeight="1" x14ac:dyDescent="0.2">
      <c r="A86" s="51" t="s">
        <v>93</v>
      </c>
      <c r="B86" s="25" t="s">
        <v>50</v>
      </c>
      <c r="C86" s="54">
        <f t="shared" si="148"/>
        <v>169</v>
      </c>
      <c r="D86" s="54">
        <f t="shared" si="87"/>
        <v>0</v>
      </c>
      <c r="E86" s="54">
        <f t="shared" si="127"/>
        <v>169</v>
      </c>
      <c r="F86" s="54">
        <f t="shared" si="45"/>
        <v>0</v>
      </c>
      <c r="G86" s="54">
        <f t="shared" si="88"/>
        <v>169</v>
      </c>
      <c r="H86" s="54">
        <f t="shared" si="89"/>
        <v>0</v>
      </c>
      <c r="I86" s="54">
        <f t="shared" si="90"/>
        <v>169</v>
      </c>
      <c r="J86" s="54">
        <f t="shared" si="91"/>
        <v>112</v>
      </c>
      <c r="K86" s="42">
        <v>100</v>
      </c>
      <c r="L86" s="42"/>
      <c r="M86" s="26">
        <f t="shared" si="92"/>
        <v>100</v>
      </c>
      <c r="N86" s="58"/>
      <c r="O86" s="26">
        <f t="shared" si="128"/>
        <v>100</v>
      </c>
      <c r="P86" s="58"/>
      <c r="Q86" s="26">
        <f t="shared" si="116"/>
        <v>100</v>
      </c>
      <c r="R86" s="58">
        <v>95</v>
      </c>
      <c r="S86" s="42">
        <v>42</v>
      </c>
      <c r="T86" s="42"/>
      <c r="U86" s="26">
        <f t="shared" si="93"/>
        <v>42</v>
      </c>
      <c r="V86" s="58"/>
      <c r="W86" s="26">
        <f t="shared" si="129"/>
        <v>42</v>
      </c>
      <c r="X86" s="58"/>
      <c r="Y86" s="26">
        <f t="shared" si="117"/>
        <v>42</v>
      </c>
      <c r="Z86" s="58"/>
      <c r="AA86" s="42">
        <v>27</v>
      </c>
      <c r="AB86" s="42"/>
      <c r="AC86" s="41">
        <f t="shared" si="94"/>
        <v>27</v>
      </c>
      <c r="AD86" s="41"/>
      <c r="AE86" s="41">
        <f t="shared" si="130"/>
        <v>27</v>
      </c>
      <c r="AF86" s="26"/>
      <c r="AG86" s="41">
        <f t="shared" si="118"/>
        <v>27</v>
      </c>
      <c r="AH86" s="26">
        <v>17</v>
      </c>
      <c r="AI86" s="40"/>
      <c r="AJ86" s="40"/>
      <c r="AK86" s="61">
        <f t="shared" si="95"/>
        <v>0</v>
      </c>
      <c r="AL86" s="62"/>
      <c r="AM86" s="61">
        <f t="shared" si="131"/>
        <v>0</v>
      </c>
      <c r="AN86" s="62"/>
      <c r="AO86" s="61">
        <f t="shared" si="119"/>
        <v>0</v>
      </c>
      <c r="AP86" s="62"/>
      <c r="AQ86" s="40"/>
      <c r="AR86" s="40"/>
      <c r="AS86" s="62">
        <f t="shared" si="96"/>
        <v>0</v>
      </c>
      <c r="AT86" s="71"/>
      <c r="AU86" s="62">
        <f t="shared" si="132"/>
        <v>0</v>
      </c>
      <c r="AV86" s="71"/>
      <c r="AW86" s="62">
        <f t="shared" si="120"/>
        <v>0</v>
      </c>
      <c r="AX86" s="71"/>
      <c r="AY86" s="40"/>
      <c r="AZ86" s="40"/>
      <c r="BA86" s="62">
        <f t="shared" si="97"/>
        <v>0</v>
      </c>
      <c r="BB86" s="61"/>
      <c r="BC86" s="62">
        <f t="shared" si="133"/>
        <v>0</v>
      </c>
      <c r="BD86" s="61"/>
      <c r="BE86" s="62">
        <f t="shared" si="121"/>
        <v>0</v>
      </c>
      <c r="BF86" s="61"/>
      <c r="BG86" s="41"/>
      <c r="BH86" s="41"/>
      <c r="BI86" s="26">
        <f t="shared" si="98"/>
        <v>0</v>
      </c>
      <c r="BJ86" s="41"/>
      <c r="BK86" s="26">
        <f t="shared" si="134"/>
        <v>0</v>
      </c>
      <c r="BL86" s="41"/>
      <c r="BM86" s="26">
        <f t="shared" si="122"/>
        <v>0</v>
      </c>
      <c r="BN86" s="41"/>
      <c r="BO86" s="41"/>
      <c r="BP86" s="41"/>
      <c r="BQ86" s="26">
        <f t="shared" si="99"/>
        <v>0</v>
      </c>
      <c r="BR86" s="41"/>
      <c r="BS86" s="26">
        <f t="shared" si="135"/>
        <v>0</v>
      </c>
      <c r="BT86" s="41"/>
      <c r="BU86" s="26">
        <f t="shared" si="123"/>
        <v>0</v>
      </c>
      <c r="BV86" s="41"/>
      <c r="BW86" s="41"/>
      <c r="BX86" s="41"/>
      <c r="BY86" s="26">
        <f t="shared" si="100"/>
        <v>0</v>
      </c>
      <c r="BZ86" s="41"/>
      <c r="CA86" s="26">
        <f t="shared" si="136"/>
        <v>0</v>
      </c>
      <c r="CB86" s="41"/>
      <c r="CC86" s="26">
        <f t="shared" si="124"/>
        <v>0</v>
      </c>
      <c r="CD86" s="41"/>
      <c r="CE86" s="41"/>
      <c r="CF86" s="41"/>
      <c r="CG86" s="26">
        <f t="shared" si="101"/>
        <v>0</v>
      </c>
      <c r="CH86" s="41"/>
      <c r="CI86" s="72">
        <f t="shared" si="137"/>
        <v>0</v>
      </c>
      <c r="CJ86" s="41"/>
      <c r="CK86" s="26">
        <f t="shared" si="125"/>
        <v>0</v>
      </c>
      <c r="CL86" s="81"/>
      <c r="CM86" s="26"/>
      <c r="CN86" s="26"/>
      <c r="CO86" s="26">
        <f t="shared" si="102"/>
        <v>0</v>
      </c>
      <c r="CP86" s="26"/>
      <c r="CQ86" s="26">
        <f t="shared" si="138"/>
        <v>0</v>
      </c>
      <c r="CR86" s="26"/>
      <c r="CS86" s="26">
        <f t="shared" si="126"/>
        <v>0</v>
      </c>
      <c r="CT86" s="26"/>
      <c r="CU86" s="26"/>
      <c r="CV86" s="11"/>
      <c r="CW86" s="63">
        <f t="shared" si="103"/>
        <v>0</v>
      </c>
      <c r="CX86" s="11"/>
      <c r="CY86" s="63">
        <f t="shared" si="139"/>
        <v>0</v>
      </c>
      <c r="CZ86" s="11"/>
      <c r="DA86" s="63">
        <f t="shared" si="104"/>
        <v>0</v>
      </c>
      <c r="DB86" s="26"/>
    </row>
    <row r="87" spans="1:106" ht="12.75" customHeight="1" x14ac:dyDescent="0.2">
      <c r="A87" s="51" t="s">
        <v>112</v>
      </c>
      <c r="B87" s="25" t="s">
        <v>113</v>
      </c>
      <c r="C87" s="54">
        <f t="shared" si="148"/>
        <v>3810</v>
      </c>
      <c r="D87" s="54">
        <f t="shared" si="87"/>
        <v>0</v>
      </c>
      <c r="E87" s="54">
        <f t="shared" si="127"/>
        <v>3810</v>
      </c>
      <c r="F87" s="54">
        <f t="shared" si="45"/>
        <v>0</v>
      </c>
      <c r="G87" s="54">
        <f t="shared" si="88"/>
        <v>3810</v>
      </c>
      <c r="H87" s="54">
        <f t="shared" si="89"/>
        <v>0</v>
      </c>
      <c r="I87" s="54">
        <f t="shared" si="90"/>
        <v>3810</v>
      </c>
      <c r="J87" s="54">
        <f t="shared" si="91"/>
        <v>3649</v>
      </c>
      <c r="K87" s="42"/>
      <c r="L87" s="42"/>
      <c r="M87" s="26">
        <f t="shared" si="92"/>
        <v>0</v>
      </c>
      <c r="N87" s="58"/>
      <c r="O87" s="26">
        <f t="shared" si="128"/>
        <v>0</v>
      </c>
      <c r="P87" s="58"/>
      <c r="Q87" s="26">
        <f t="shared" si="116"/>
        <v>0</v>
      </c>
      <c r="R87" s="58"/>
      <c r="S87" s="42"/>
      <c r="T87" s="42"/>
      <c r="U87" s="26">
        <f t="shared" si="93"/>
        <v>0</v>
      </c>
      <c r="V87" s="58"/>
      <c r="W87" s="26">
        <f t="shared" si="129"/>
        <v>0</v>
      </c>
      <c r="X87" s="58"/>
      <c r="Y87" s="26">
        <f t="shared" si="117"/>
        <v>0</v>
      </c>
      <c r="Z87" s="58"/>
      <c r="AA87" s="42">
        <v>3810</v>
      </c>
      <c r="AB87" s="42"/>
      <c r="AC87" s="41">
        <f t="shared" si="94"/>
        <v>3810</v>
      </c>
      <c r="AD87" s="41"/>
      <c r="AE87" s="41">
        <f t="shared" si="130"/>
        <v>3810</v>
      </c>
      <c r="AF87" s="26"/>
      <c r="AG87" s="41">
        <f t="shared" si="118"/>
        <v>3810</v>
      </c>
      <c r="AH87" s="26">
        <v>3649</v>
      </c>
      <c r="AI87" s="40"/>
      <c r="AJ87" s="40"/>
      <c r="AK87" s="61">
        <f t="shared" si="95"/>
        <v>0</v>
      </c>
      <c r="AL87" s="62"/>
      <c r="AM87" s="61">
        <f t="shared" si="131"/>
        <v>0</v>
      </c>
      <c r="AN87" s="62"/>
      <c r="AO87" s="61">
        <f t="shared" si="119"/>
        <v>0</v>
      </c>
      <c r="AP87" s="62"/>
      <c r="AQ87" s="40"/>
      <c r="AR87" s="40"/>
      <c r="AS87" s="62">
        <f t="shared" si="96"/>
        <v>0</v>
      </c>
      <c r="AT87" s="71"/>
      <c r="AU87" s="62">
        <f t="shared" si="132"/>
        <v>0</v>
      </c>
      <c r="AV87" s="71"/>
      <c r="AW87" s="62">
        <f t="shared" si="120"/>
        <v>0</v>
      </c>
      <c r="AX87" s="71"/>
      <c r="AY87" s="40"/>
      <c r="AZ87" s="40"/>
      <c r="BA87" s="62">
        <f t="shared" si="97"/>
        <v>0</v>
      </c>
      <c r="BB87" s="61"/>
      <c r="BC87" s="62">
        <f t="shared" si="133"/>
        <v>0</v>
      </c>
      <c r="BD87" s="61"/>
      <c r="BE87" s="62">
        <f t="shared" si="121"/>
        <v>0</v>
      </c>
      <c r="BF87" s="61"/>
      <c r="BG87" s="41"/>
      <c r="BH87" s="41"/>
      <c r="BI87" s="26">
        <f t="shared" si="98"/>
        <v>0</v>
      </c>
      <c r="BJ87" s="41"/>
      <c r="BK87" s="26">
        <f t="shared" si="134"/>
        <v>0</v>
      </c>
      <c r="BL87" s="41"/>
      <c r="BM87" s="26">
        <f t="shared" si="122"/>
        <v>0</v>
      </c>
      <c r="BN87" s="41"/>
      <c r="BO87" s="41"/>
      <c r="BP87" s="41"/>
      <c r="BQ87" s="26">
        <f t="shared" si="99"/>
        <v>0</v>
      </c>
      <c r="BR87" s="41"/>
      <c r="BS87" s="26">
        <f t="shared" si="135"/>
        <v>0</v>
      </c>
      <c r="BT87" s="41"/>
      <c r="BU87" s="26">
        <f t="shared" si="123"/>
        <v>0</v>
      </c>
      <c r="BV87" s="41"/>
      <c r="BW87" s="41"/>
      <c r="BX87" s="41"/>
      <c r="BY87" s="26">
        <f t="shared" si="100"/>
        <v>0</v>
      </c>
      <c r="BZ87" s="41"/>
      <c r="CA87" s="26">
        <f t="shared" si="136"/>
        <v>0</v>
      </c>
      <c r="CB87" s="41"/>
      <c r="CC87" s="26">
        <f t="shared" si="124"/>
        <v>0</v>
      </c>
      <c r="CD87" s="41"/>
      <c r="CE87" s="41"/>
      <c r="CF87" s="41"/>
      <c r="CG87" s="26">
        <f t="shared" si="101"/>
        <v>0</v>
      </c>
      <c r="CH87" s="41"/>
      <c r="CI87" s="72">
        <f t="shared" si="137"/>
        <v>0</v>
      </c>
      <c r="CJ87" s="41"/>
      <c r="CK87" s="26">
        <f t="shared" si="125"/>
        <v>0</v>
      </c>
      <c r="CL87" s="81"/>
      <c r="CM87" s="26"/>
      <c r="CN87" s="26"/>
      <c r="CO87" s="26">
        <f t="shared" si="102"/>
        <v>0</v>
      </c>
      <c r="CP87" s="26"/>
      <c r="CQ87" s="26">
        <f t="shared" si="138"/>
        <v>0</v>
      </c>
      <c r="CR87" s="26"/>
      <c r="CS87" s="26">
        <f t="shared" si="126"/>
        <v>0</v>
      </c>
      <c r="CT87" s="26"/>
      <c r="CU87" s="26"/>
      <c r="CV87" s="11"/>
      <c r="CW87" s="63">
        <f t="shared" si="103"/>
        <v>0</v>
      </c>
      <c r="CX87" s="11"/>
      <c r="CY87" s="63">
        <f t="shared" si="139"/>
        <v>0</v>
      </c>
      <c r="CZ87" s="11"/>
      <c r="DA87" s="63">
        <f t="shared" si="104"/>
        <v>0</v>
      </c>
      <c r="DB87" s="26"/>
    </row>
    <row r="88" spans="1:106" ht="12.75" customHeight="1" x14ac:dyDescent="0.2">
      <c r="A88" s="51" t="s">
        <v>106</v>
      </c>
      <c r="B88" s="25" t="s">
        <v>107</v>
      </c>
      <c r="C88" s="54">
        <f t="shared" si="148"/>
        <v>4476</v>
      </c>
      <c r="D88" s="54">
        <f t="shared" si="87"/>
        <v>0</v>
      </c>
      <c r="E88" s="54">
        <f t="shared" si="127"/>
        <v>4476</v>
      </c>
      <c r="F88" s="54">
        <f t="shared" si="45"/>
        <v>0</v>
      </c>
      <c r="G88" s="54">
        <f t="shared" si="88"/>
        <v>4476</v>
      </c>
      <c r="H88" s="54">
        <f t="shared" si="89"/>
        <v>0</v>
      </c>
      <c r="I88" s="54">
        <f t="shared" si="90"/>
        <v>4476</v>
      </c>
      <c r="J88" s="54">
        <f t="shared" si="91"/>
        <v>0</v>
      </c>
      <c r="K88" s="42"/>
      <c r="L88" s="42"/>
      <c r="M88" s="26">
        <f t="shared" si="92"/>
        <v>0</v>
      </c>
      <c r="N88" s="58"/>
      <c r="O88" s="26">
        <f t="shared" si="128"/>
        <v>0</v>
      </c>
      <c r="P88" s="58"/>
      <c r="Q88" s="26">
        <f t="shared" si="116"/>
        <v>0</v>
      </c>
      <c r="R88" s="58"/>
      <c r="S88" s="42"/>
      <c r="T88" s="42"/>
      <c r="U88" s="26">
        <f t="shared" si="93"/>
        <v>0</v>
      </c>
      <c r="V88" s="58"/>
      <c r="W88" s="26">
        <f t="shared" si="129"/>
        <v>0</v>
      </c>
      <c r="X88" s="58"/>
      <c r="Y88" s="26">
        <f t="shared" si="117"/>
        <v>0</v>
      </c>
      <c r="Z88" s="58"/>
      <c r="AA88" s="42">
        <v>4476</v>
      </c>
      <c r="AB88" s="42"/>
      <c r="AC88" s="41">
        <f t="shared" si="94"/>
        <v>4476</v>
      </c>
      <c r="AD88" s="41"/>
      <c r="AE88" s="41">
        <f t="shared" si="130"/>
        <v>4476</v>
      </c>
      <c r="AF88" s="26"/>
      <c r="AG88" s="41">
        <f t="shared" si="118"/>
        <v>4476</v>
      </c>
      <c r="AH88" s="26"/>
      <c r="AI88" s="40"/>
      <c r="AJ88" s="40"/>
      <c r="AK88" s="61">
        <f t="shared" si="95"/>
        <v>0</v>
      </c>
      <c r="AL88" s="62"/>
      <c r="AM88" s="61">
        <f t="shared" si="131"/>
        <v>0</v>
      </c>
      <c r="AN88" s="62"/>
      <c r="AO88" s="61">
        <f t="shared" si="119"/>
        <v>0</v>
      </c>
      <c r="AP88" s="62"/>
      <c r="AQ88" s="40"/>
      <c r="AR88" s="40"/>
      <c r="AS88" s="62">
        <f t="shared" si="96"/>
        <v>0</v>
      </c>
      <c r="AT88" s="71"/>
      <c r="AU88" s="62">
        <f t="shared" si="132"/>
        <v>0</v>
      </c>
      <c r="AV88" s="71"/>
      <c r="AW88" s="62">
        <f t="shared" si="120"/>
        <v>0</v>
      </c>
      <c r="AX88" s="71"/>
      <c r="AY88" s="40"/>
      <c r="AZ88" s="40"/>
      <c r="BA88" s="62">
        <f t="shared" si="97"/>
        <v>0</v>
      </c>
      <c r="BB88" s="61"/>
      <c r="BC88" s="62">
        <f t="shared" si="133"/>
        <v>0</v>
      </c>
      <c r="BD88" s="61"/>
      <c r="BE88" s="62">
        <f t="shared" si="121"/>
        <v>0</v>
      </c>
      <c r="BF88" s="61"/>
      <c r="BG88" s="41"/>
      <c r="BH88" s="41"/>
      <c r="BI88" s="26">
        <f t="shared" si="98"/>
        <v>0</v>
      </c>
      <c r="BJ88" s="41"/>
      <c r="BK88" s="26">
        <f t="shared" si="134"/>
        <v>0</v>
      </c>
      <c r="BL88" s="41"/>
      <c r="BM88" s="26">
        <f t="shared" si="122"/>
        <v>0</v>
      </c>
      <c r="BN88" s="41"/>
      <c r="BO88" s="41"/>
      <c r="BP88" s="41"/>
      <c r="BQ88" s="26">
        <f t="shared" si="99"/>
        <v>0</v>
      </c>
      <c r="BR88" s="41"/>
      <c r="BS88" s="26">
        <f t="shared" si="135"/>
        <v>0</v>
      </c>
      <c r="BT88" s="41"/>
      <c r="BU88" s="26">
        <f t="shared" si="123"/>
        <v>0</v>
      </c>
      <c r="BV88" s="41"/>
      <c r="BW88" s="41"/>
      <c r="BX88" s="41"/>
      <c r="BY88" s="26">
        <f t="shared" si="100"/>
        <v>0</v>
      </c>
      <c r="BZ88" s="41"/>
      <c r="CA88" s="26">
        <f t="shared" si="136"/>
        <v>0</v>
      </c>
      <c r="CB88" s="41"/>
      <c r="CC88" s="26">
        <f t="shared" si="124"/>
        <v>0</v>
      </c>
      <c r="CD88" s="41"/>
      <c r="CE88" s="41"/>
      <c r="CF88" s="41"/>
      <c r="CG88" s="26">
        <f t="shared" si="101"/>
        <v>0</v>
      </c>
      <c r="CH88" s="41"/>
      <c r="CI88" s="72">
        <f t="shared" si="137"/>
        <v>0</v>
      </c>
      <c r="CJ88" s="41"/>
      <c r="CK88" s="26">
        <f t="shared" si="125"/>
        <v>0</v>
      </c>
      <c r="CL88" s="81"/>
      <c r="CM88" s="26"/>
      <c r="CN88" s="26"/>
      <c r="CO88" s="26">
        <f t="shared" si="102"/>
        <v>0</v>
      </c>
      <c r="CP88" s="26"/>
      <c r="CQ88" s="26">
        <f t="shared" si="138"/>
        <v>0</v>
      </c>
      <c r="CR88" s="26"/>
      <c r="CS88" s="26">
        <f t="shared" si="126"/>
        <v>0</v>
      </c>
      <c r="CT88" s="26"/>
      <c r="CU88" s="26"/>
      <c r="CV88" s="11"/>
      <c r="CW88" s="63">
        <f t="shared" si="103"/>
        <v>0</v>
      </c>
      <c r="CX88" s="11"/>
      <c r="CY88" s="63">
        <f t="shared" si="139"/>
        <v>0</v>
      </c>
      <c r="CZ88" s="11"/>
      <c r="DA88" s="63">
        <f t="shared" si="104"/>
        <v>0</v>
      </c>
      <c r="DB88" s="26"/>
    </row>
    <row r="89" spans="1:106" ht="12.75" customHeight="1" x14ac:dyDescent="0.2">
      <c r="A89" s="51" t="s">
        <v>126</v>
      </c>
      <c r="B89" s="25" t="s">
        <v>127</v>
      </c>
      <c r="C89" s="54">
        <f t="shared" si="148"/>
        <v>30000</v>
      </c>
      <c r="D89" s="54">
        <f t="shared" si="87"/>
        <v>0</v>
      </c>
      <c r="E89" s="54">
        <f t="shared" si="127"/>
        <v>30000</v>
      </c>
      <c r="F89" s="54">
        <f t="shared" si="45"/>
        <v>0</v>
      </c>
      <c r="G89" s="54">
        <f t="shared" si="88"/>
        <v>30000</v>
      </c>
      <c r="H89" s="54">
        <f t="shared" si="89"/>
        <v>-4930</v>
      </c>
      <c r="I89" s="54">
        <f t="shared" si="90"/>
        <v>25070</v>
      </c>
      <c r="J89" s="54">
        <f t="shared" si="91"/>
        <v>20676</v>
      </c>
      <c r="K89" s="42"/>
      <c r="L89" s="42"/>
      <c r="M89" s="26">
        <f t="shared" si="92"/>
        <v>0</v>
      </c>
      <c r="N89" s="58"/>
      <c r="O89" s="26">
        <f t="shared" si="128"/>
        <v>0</v>
      </c>
      <c r="P89" s="58"/>
      <c r="Q89" s="26">
        <f t="shared" si="116"/>
        <v>0</v>
      </c>
      <c r="R89" s="58"/>
      <c r="S89" s="42"/>
      <c r="T89" s="42"/>
      <c r="U89" s="26">
        <f t="shared" si="93"/>
        <v>0</v>
      </c>
      <c r="V89" s="58"/>
      <c r="W89" s="26">
        <f t="shared" si="129"/>
        <v>0</v>
      </c>
      <c r="X89" s="58"/>
      <c r="Y89" s="26">
        <f t="shared" si="117"/>
        <v>0</v>
      </c>
      <c r="Z89" s="58"/>
      <c r="AA89" s="42">
        <v>30000</v>
      </c>
      <c r="AB89" s="42"/>
      <c r="AC89" s="41">
        <f t="shared" si="94"/>
        <v>30000</v>
      </c>
      <c r="AD89" s="41"/>
      <c r="AE89" s="41">
        <f t="shared" si="130"/>
        <v>30000</v>
      </c>
      <c r="AF89" s="26">
        <v>-4930</v>
      </c>
      <c r="AG89" s="41">
        <f t="shared" si="118"/>
        <v>25070</v>
      </c>
      <c r="AH89" s="26">
        <v>20676</v>
      </c>
      <c r="AI89" s="40"/>
      <c r="AJ89" s="40"/>
      <c r="AK89" s="61">
        <f t="shared" si="95"/>
        <v>0</v>
      </c>
      <c r="AL89" s="62"/>
      <c r="AM89" s="61">
        <f t="shared" si="131"/>
        <v>0</v>
      </c>
      <c r="AN89" s="62"/>
      <c r="AO89" s="61">
        <f t="shared" si="119"/>
        <v>0</v>
      </c>
      <c r="AP89" s="62"/>
      <c r="AQ89" s="40"/>
      <c r="AR89" s="40"/>
      <c r="AS89" s="62">
        <f t="shared" si="96"/>
        <v>0</v>
      </c>
      <c r="AT89" s="71"/>
      <c r="AU89" s="62">
        <f t="shared" si="132"/>
        <v>0</v>
      </c>
      <c r="AV89" s="71"/>
      <c r="AW89" s="62">
        <f t="shared" si="120"/>
        <v>0</v>
      </c>
      <c r="AX89" s="71"/>
      <c r="AY89" s="40"/>
      <c r="AZ89" s="40"/>
      <c r="BA89" s="62">
        <f t="shared" si="97"/>
        <v>0</v>
      </c>
      <c r="BB89" s="61"/>
      <c r="BC89" s="62">
        <f t="shared" si="133"/>
        <v>0</v>
      </c>
      <c r="BD89" s="61"/>
      <c r="BE89" s="62">
        <f t="shared" si="121"/>
        <v>0</v>
      </c>
      <c r="BF89" s="61"/>
      <c r="BG89" s="41"/>
      <c r="BH89" s="41"/>
      <c r="BI89" s="26">
        <f t="shared" si="98"/>
        <v>0</v>
      </c>
      <c r="BJ89" s="41"/>
      <c r="BK89" s="26">
        <f t="shared" si="134"/>
        <v>0</v>
      </c>
      <c r="BL89" s="41"/>
      <c r="BM89" s="26">
        <f t="shared" si="122"/>
        <v>0</v>
      </c>
      <c r="BN89" s="41"/>
      <c r="BO89" s="41"/>
      <c r="BP89" s="41"/>
      <c r="BQ89" s="26">
        <f t="shared" si="99"/>
        <v>0</v>
      </c>
      <c r="BR89" s="41"/>
      <c r="BS89" s="26">
        <f t="shared" si="135"/>
        <v>0</v>
      </c>
      <c r="BT89" s="41"/>
      <c r="BU89" s="26">
        <f t="shared" si="123"/>
        <v>0</v>
      </c>
      <c r="BV89" s="41"/>
      <c r="BW89" s="41"/>
      <c r="BX89" s="41"/>
      <c r="BY89" s="26">
        <f t="shared" si="100"/>
        <v>0</v>
      </c>
      <c r="BZ89" s="41"/>
      <c r="CA89" s="26">
        <f t="shared" si="136"/>
        <v>0</v>
      </c>
      <c r="CB89" s="41"/>
      <c r="CC89" s="26">
        <f t="shared" si="124"/>
        <v>0</v>
      </c>
      <c r="CD89" s="41"/>
      <c r="CE89" s="41"/>
      <c r="CF89" s="41"/>
      <c r="CG89" s="26">
        <f t="shared" si="101"/>
        <v>0</v>
      </c>
      <c r="CH89" s="41"/>
      <c r="CI89" s="72">
        <f t="shared" si="137"/>
        <v>0</v>
      </c>
      <c r="CJ89" s="41"/>
      <c r="CK89" s="26">
        <f t="shared" si="125"/>
        <v>0</v>
      </c>
      <c r="CL89" s="81"/>
      <c r="CM89" s="26"/>
      <c r="CN89" s="26"/>
      <c r="CO89" s="26">
        <f t="shared" si="102"/>
        <v>0</v>
      </c>
      <c r="CP89" s="26"/>
      <c r="CQ89" s="26">
        <f t="shared" si="138"/>
        <v>0</v>
      </c>
      <c r="CR89" s="26"/>
      <c r="CS89" s="26">
        <f t="shared" si="126"/>
        <v>0</v>
      </c>
      <c r="CT89" s="26"/>
      <c r="CU89" s="26"/>
      <c r="CV89" s="11"/>
      <c r="CW89" s="63">
        <f t="shared" si="103"/>
        <v>0</v>
      </c>
      <c r="CX89" s="11"/>
      <c r="CY89" s="63">
        <f t="shared" si="139"/>
        <v>0</v>
      </c>
      <c r="CZ89" s="11"/>
      <c r="DA89" s="63">
        <f t="shared" si="104"/>
        <v>0</v>
      </c>
      <c r="DB89" s="26"/>
    </row>
    <row r="90" spans="1:106" ht="12.75" customHeight="1" x14ac:dyDescent="0.2">
      <c r="A90" s="51"/>
      <c r="B90" s="25" t="s">
        <v>21</v>
      </c>
      <c r="C90" s="54">
        <f t="shared" si="148"/>
        <v>137107</v>
      </c>
      <c r="D90" s="54">
        <f t="shared" si="87"/>
        <v>0</v>
      </c>
      <c r="E90" s="54">
        <f t="shared" si="127"/>
        <v>137107</v>
      </c>
      <c r="F90" s="54">
        <f t="shared" si="45"/>
        <v>0</v>
      </c>
      <c r="G90" s="54">
        <f t="shared" si="88"/>
        <v>137107</v>
      </c>
      <c r="H90" s="54">
        <f t="shared" si="89"/>
        <v>-71000</v>
      </c>
      <c r="I90" s="54">
        <f t="shared" si="90"/>
        <v>66107</v>
      </c>
      <c r="J90" s="54">
        <f t="shared" si="91"/>
        <v>92853</v>
      </c>
      <c r="K90" s="42"/>
      <c r="L90" s="42"/>
      <c r="M90" s="26">
        <f t="shared" si="92"/>
        <v>0</v>
      </c>
      <c r="N90" s="58"/>
      <c r="O90" s="26">
        <f t="shared" si="128"/>
        <v>0</v>
      </c>
      <c r="P90" s="58"/>
      <c r="Q90" s="26">
        <f t="shared" si="116"/>
        <v>0</v>
      </c>
      <c r="R90" s="58"/>
      <c r="S90" s="42"/>
      <c r="T90" s="42"/>
      <c r="U90" s="26">
        <f t="shared" si="93"/>
        <v>0</v>
      </c>
      <c r="V90" s="58"/>
      <c r="W90" s="26">
        <f t="shared" si="129"/>
        <v>0</v>
      </c>
      <c r="X90" s="58"/>
      <c r="Y90" s="26">
        <f t="shared" si="117"/>
        <v>0</v>
      </c>
      <c r="Z90" s="58"/>
      <c r="AA90" s="42">
        <v>137107</v>
      </c>
      <c r="AB90" s="42"/>
      <c r="AC90" s="41">
        <f t="shared" si="94"/>
        <v>137107</v>
      </c>
      <c r="AD90" s="41"/>
      <c r="AE90" s="41">
        <f t="shared" si="130"/>
        <v>137107</v>
      </c>
      <c r="AF90" s="26">
        <f>-61000-10000</f>
        <v>-71000</v>
      </c>
      <c r="AG90" s="41">
        <f t="shared" si="118"/>
        <v>66107</v>
      </c>
      <c r="AH90" s="26">
        <v>92853</v>
      </c>
      <c r="AI90" s="40"/>
      <c r="AJ90" s="40"/>
      <c r="AK90" s="61">
        <f t="shared" si="95"/>
        <v>0</v>
      </c>
      <c r="AL90" s="62"/>
      <c r="AM90" s="61">
        <f t="shared" si="131"/>
        <v>0</v>
      </c>
      <c r="AN90" s="62"/>
      <c r="AO90" s="61">
        <f t="shared" si="119"/>
        <v>0</v>
      </c>
      <c r="AP90" s="62"/>
      <c r="AQ90" s="40"/>
      <c r="AR90" s="40"/>
      <c r="AS90" s="62">
        <f t="shared" si="96"/>
        <v>0</v>
      </c>
      <c r="AT90" s="71"/>
      <c r="AU90" s="62">
        <f t="shared" si="132"/>
        <v>0</v>
      </c>
      <c r="AV90" s="71"/>
      <c r="AW90" s="62">
        <f t="shared" si="120"/>
        <v>0</v>
      </c>
      <c r="AX90" s="71"/>
      <c r="AY90" s="40"/>
      <c r="AZ90" s="40"/>
      <c r="BA90" s="62">
        <f t="shared" si="97"/>
        <v>0</v>
      </c>
      <c r="BB90" s="61"/>
      <c r="BC90" s="62">
        <f t="shared" si="133"/>
        <v>0</v>
      </c>
      <c r="BD90" s="61"/>
      <c r="BE90" s="62">
        <f t="shared" si="121"/>
        <v>0</v>
      </c>
      <c r="BF90" s="61"/>
      <c r="BG90" s="41"/>
      <c r="BH90" s="41"/>
      <c r="BI90" s="26">
        <f t="shared" si="98"/>
        <v>0</v>
      </c>
      <c r="BJ90" s="41"/>
      <c r="BK90" s="26">
        <f t="shared" si="134"/>
        <v>0</v>
      </c>
      <c r="BL90" s="41"/>
      <c r="BM90" s="26">
        <f t="shared" si="122"/>
        <v>0</v>
      </c>
      <c r="BN90" s="41"/>
      <c r="BO90" s="41"/>
      <c r="BP90" s="41"/>
      <c r="BQ90" s="26">
        <f t="shared" si="99"/>
        <v>0</v>
      </c>
      <c r="BR90" s="41"/>
      <c r="BS90" s="26">
        <f t="shared" si="135"/>
        <v>0</v>
      </c>
      <c r="BT90" s="41"/>
      <c r="BU90" s="26">
        <f t="shared" si="123"/>
        <v>0</v>
      </c>
      <c r="BV90" s="41"/>
      <c r="BW90" s="41"/>
      <c r="BX90" s="41"/>
      <c r="BY90" s="26">
        <f t="shared" si="100"/>
        <v>0</v>
      </c>
      <c r="BZ90" s="41"/>
      <c r="CA90" s="26">
        <f t="shared" si="136"/>
        <v>0</v>
      </c>
      <c r="CB90" s="41"/>
      <c r="CC90" s="26">
        <f t="shared" si="124"/>
        <v>0</v>
      </c>
      <c r="CD90" s="41"/>
      <c r="CE90" s="41"/>
      <c r="CF90" s="41"/>
      <c r="CG90" s="26">
        <f t="shared" si="101"/>
        <v>0</v>
      </c>
      <c r="CH90" s="41"/>
      <c r="CI90" s="72">
        <f t="shared" si="137"/>
        <v>0</v>
      </c>
      <c r="CJ90" s="41"/>
      <c r="CK90" s="26">
        <f t="shared" si="125"/>
        <v>0</v>
      </c>
      <c r="CL90" s="81"/>
      <c r="CM90" s="26"/>
      <c r="CN90" s="26"/>
      <c r="CO90" s="26">
        <f t="shared" si="102"/>
        <v>0</v>
      </c>
      <c r="CP90" s="26"/>
      <c r="CQ90" s="26">
        <f t="shared" si="138"/>
        <v>0</v>
      </c>
      <c r="CR90" s="26"/>
      <c r="CS90" s="26">
        <f t="shared" si="126"/>
        <v>0</v>
      </c>
      <c r="CT90" s="26"/>
      <c r="CU90" s="26"/>
      <c r="CV90" s="11"/>
      <c r="CW90" s="63">
        <f t="shared" si="103"/>
        <v>0</v>
      </c>
      <c r="CX90" s="11"/>
      <c r="CY90" s="63">
        <f t="shared" si="139"/>
        <v>0</v>
      </c>
      <c r="CZ90" s="11"/>
      <c r="DA90" s="63">
        <f t="shared" si="104"/>
        <v>0</v>
      </c>
      <c r="DB90" s="26"/>
    </row>
    <row r="91" spans="1:106" ht="12.75" customHeight="1" x14ac:dyDescent="0.2">
      <c r="A91" s="51"/>
      <c r="B91" s="25" t="s">
        <v>43</v>
      </c>
      <c r="C91" s="54">
        <f t="shared" si="148"/>
        <v>52549</v>
      </c>
      <c r="D91" s="54">
        <f t="shared" si="87"/>
        <v>0</v>
      </c>
      <c r="E91" s="54">
        <f t="shared" si="127"/>
        <v>52549</v>
      </c>
      <c r="F91" s="54">
        <f t="shared" si="45"/>
        <v>0</v>
      </c>
      <c r="G91" s="54">
        <f t="shared" si="88"/>
        <v>52549</v>
      </c>
      <c r="H91" s="54">
        <f t="shared" si="89"/>
        <v>-9000</v>
      </c>
      <c r="I91" s="54">
        <f t="shared" si="90"/>
        <v>43549</v>
      </c>
      <c r="J91" s="54">
        <f t="shared" si="91"/>
        <v>42273</v>
      </c>
      <c r="K91" s="42"/>
      <c r="L91" s="42"/>
      <c r="M91" s="26">
        <f t="shared" si="92"/>
        <v>0</v>
      </c>
      <c r="N91" s="58"/>
      <c r="O91" s="26">
        <f t="shared" si="128"/>
        <v>0</v>
      </c>
      <c r="P91" s="58"/>
      <c r="Q91" s="26">
        <f t="shared" si="116"/>
        <v>0</v>
      </c>
      <c r="R91" s="58"/>
      <c r="S91" s="42"/>
      <c r="T91" s="42"/>
      <c r="U91" s="26">
        <f t="shared" si="93"/>
        <v>0</v>
      </c>
      <c r="V91" s="58"/>
      <c r="W91" s="26">
        <f t="shared" si="129"/>
        <v>0</v>
      </c>
      <c r="X91" s="58"/>
      <c r="Y91" s="26">
        <f t="shared" si="117"/>
        <v>0</v>
      </c>
      <c r="Z91" s="58"/>
      <c r="AA91" s="42"/>
      <c r="AB91" s="42"/>
      <c r="AC91" s="41">
        <f t="shared" si="94"/>
        <v>0</v>
      </c>
      <c r="AD91" s="41"/>
      <c r="AE91" s="41">
        <f t="shared" si="130"/>
        <v>0</v>
      </c>
      <c r="AF91" s="26"/>
      <c r="AG91" s="41">
        <f t="shared" si="118"/>
        <v>0</v>
      </c>
      <c r="AH91" s="26"/>
      <c r="AI91" s="42">
        <v>52549</v>
      </c>
      <c r="AJ91" s="42"/>
      <c r="AK91" s="61">
        <f t="shared" si="95"/>
        <v>52549</v>
      </c>
      <c r="AL91" s="62"/>
      <c r="AM91" s="61">
        <f t="shared" si="131"/>
        <v>52549</v>
      </c>
      <c r="AN91" s="62">
        <v>-9000</v>
      </c>
      <c r="AO91" s="61">
        <f t="shared" si="119"/>
        <v>43549</v>
      </c>
      <c r="AP91" s="62">
        <v>42273</v>
      </c>
      <c r="AQ91" s="42"/>
      <c r="AR91" s="42"/>
      <c r="AS91" s="62">
        <f t="shared" si="96"/>
        <v>0</v>
      </c>
      <c r="AT91" s="71"/>
      <c r="AU91" s="62">
        <f t="shared" si="132"/>
        <v>0</v>
      </c>
      <c r="AV91" s="71"/>
      <c r="AW91" s="62">
        <f t="shared" si="120"/>
        <v>0</v>
      </c>
      <c r="AX91" s="71"/>
      <c r="AY91" s="42"/>
      <c r="AZ91" s="42"/>
      <c r="BA91" s="62">
        <f t="shared" si="97"/>
        <v>0</v>
      </c>
      <c r="BB91" s="61"/>
      <c r="BC91" s="62">
        <f t="shared" si="133"/>
        <v>0</v>
      </c>
      <c r="BD91" s="61"/>
      <c r="BE91" s="62">
        <f t="shared" si="121"/>
        <v>0</v>
      </c>
      <c r="BF91" s="61"/>
      <c r="BG91" s="41"/>
      <c r="BH91" s="41"/>
      <c r="BI91" s="26">
        <f t="shared" si="98"/>
        <v>0</v>
      </c>
      <c r="BJ91" s="41"/>
      <c r="BK91" s="26">
        <f t="shared" si="134"/>
        <v>0</v>
      </c>
      <c r="BL91" s="41"/>
      <c r="BM91" s="26">
        <f t="shared" si="122"/>
        <v>0</v>
      </c>
      <c r="BN91" s="41"/>
      <c r="BO91" s="41"/>
      <c r="BP91" s="41"/>
      <c r="BQ91" s="26">
        <f t="shared" si="99"/>
        <v>0</v>
      </c>
      <c r="BR91" s="41"/>
      <c r="BS91" s="26">
        <f t="shared" si="135"/>
        <v>0</v>
      </c>
      <c r="BT91" s="41"/>
      <c r="BU91" s="26">
        <f t="shared" si="123"/>
        <v>0</v>
      </c>
      <c r="BV91" s="41"/>
      <c r="BW91" s="41"/>
      <c r="BX91" s="41"/>
      <c r="BY91" s="26">
        <f t="shared" si="100"/>
        <v>0</v>
      </c>
      <c r="BZ91" s="41"/>
      <c r="CA91" s="26">
        <f t="shared" si="136"/>
        <v>0</v>
      </c>
      <c r="CB91" s="41"/>
      <c r="CC91" s="26">
        <f t="shared" si="124"/>
        <v>0</v>
      </c>
      <c r="CD91" s="41"/>
      <c r="CE91" s="41"/>
      <c r="CF91" s="41"/>
      <c r="CG91" s="26">
        <f t="shared" si="101"/>
        <v>0</v>
      </c>
      <c r="CH91" s="41"/>
      <c r="CI91" s="72">
        <f t="shared" si="137"/>
        <v>0</v>
      </c>
      <c r="CJ91" s="41"/>
      <c r="CK91" s="26">
        <f t="shared" si="125"/>
        <v>0</v>
      </c>
      <c r="CL91" s="81"/>
      <c r="CM91" s="26"/>
      <c r="CN91" s="26"/>
      <c r="CO91" s="26">
        <f t="shared" si="102"/>
        <v>0</v>
      </c>
      <c r="CP91" s="26"/>
      <c r="CQ91" s="26">
        <f t="shared" si="138"/>
        <v>0</v>
      </c>
      <c r="CR91" s="26"/>
      <c r="CS91" s="26">
        <f t="shared" si="126"/>
        <v>0</v>
      </c>
      <c r="CT91" s="26"/>
      <c r="CU91" s="26"/>
      <c r="CV91" s="11"/>
      <c r="CW91" s="63">
        <f t="shared" si="103"/>
        <v>0</v>
      </c>
      <c r="CX91" s="11"/>
      <c r="CY91" s="63">
        <f t="shared" si="139"/>
        <v>0</v>
      </c>
      <c r="CZ91" s="11"/>
      <c r="DA91" s="63">
        <f t="shared" si="104"/>
        <v>0</v>
      </c>
      <c r="DB91" s="26"/>
    </row>
    <row r="92" spans="1:106" ht="12.75" customHeight="1" x14ac:dyDescent="0.2">
      <c r="A92" s="51"/>
      <c r="B92" s="28" t="s">
        <v>17</v>
      </c>
      <c r="C92" s="54">
        <f t="shared" si="148"/>
        <v>0</v>
      </c>
      <c r="D92" s="54">
        <f t="shared" si="87"/>
        <v>0</v>
      </c>
      <c r="E92" s="54">
        <f t="shared" si="127"/>
        <v>0</v>
      </c>
      <c r="F92" s="54">
        <f t="shared" ref="F92:F103" si="149">+N92+V92+AD92+AL92+AT92+BB92+BJ92+BR92+BZ92+CH92+CP92+CX92</f>
        <v>0</v>
      </c>
      <c r="G92" s="54">
        <f t="shared" si="88"/>
        <v>0</v>
      </c>
      <c r="H92" s="54">
        <f t="shared" si="89"/>
        <v>0</v>
      </c>
      <c r="I92" s="54">
        <f t="shared" si="90"/>
        <v>0</v>
      </c>
      <c r="J92" s="54">
        <f t="shared" si="91"/>
        <v>0</v>
      </c>
      <c r="K92" s="42"/>
      <c r="L92" s="42"/>
      <c r="M92" s="26">
        <f t="shared" si="92"/>
        <v>0</v>
      </c>
      <c r="N92" s="58"/>
      <c r="O92" s="26">
        <f t="shared" si="128"/>
        <v>0</v>
      </c>
      <c r="P92" s="58"/>
      <c r="Q92" s="26">
        <f t="shared" si="116"/>
        <v>0</v>
      </c>
      <c r="R92" s="58"/>
      <c r="S92" s="42"/>
      <c r="T92" s="42"/>
      <c r="U92" s="26">
        <f t="shared" si="93"/>
        <v>0</v>
      </c>
      <c r="V92" s="58"/>
      <c r="W92" s="26">
        <f t="shared" si="129"/>
        <v>0</v>
      </c>
      <c r="X92" s="58"/>
      <c r="Y92" s="26">
        <f t="shared" si="117"/>
        <v>0</v>
      </c>
      <c r="Z92" s="58"/>
      <c r="AA92" s="42"/>
      <c r="AB92" s="42"/>
      <c r="AC92" s="41">
        <f t="shared" si="94"/>
        <v>0</v>
      </c>
      <c r="AD92" s="41"/>
      <c r="AE92" s="41">
        <f t="shared" si="130"/>
        <v>0</v>
      </c>
      <c r="AF92" s="26"/>
      <c r="AG92" s="41">
        <f t="shared" si="118"/>
        <v>0</v>
      </c>
      <c r="AH92" s="26"/>
      <c r="AI92" s="40"/>
      <c r="AJ92" s="40"/>
      <c r="AK92" s="61">
        <f t="shared" si="95"/>
        <v>0</v>
      </c>
      <c r="AL92" s="62"/>
      <c r="AM92" s="61">
        <f t="shared" si="131"/>
        <v>0</v>
      </c>
      <c r="AN92" s="62"/>
      <c r="AO92" s="61">
        <f t="shared" si="119"/>
        <v>0</v>
      </c>
      <c r="AP92" s="62"/>
      <c r="AQ92" s="42"/>
      <c r="AR92" s="42"/>
      <c r="AS92" s="62">
        <f t="shared" si="96"/>
        <v>0</v>
      </c>
      <c r="AT92" s="71"/>
      <c r="AU92" s="62">
        <f t="shared" si="132"/>
        <v>0</v>
      </c>
      <c r="AV92" s="71"/>
      <c r="AW92" s="62">
        <f t="shared" si="120"/>
        <v>0</v>
      </c>
      <c r="AX92" s="71"/>
      <c r="AY92" s="42"/>
      <c r="AZ92" s="42"/>
      <c r="BA92" s="62">
        <f t="shared" si="97"/>
        <v>0</v>
      </c>
      <c r="BB92" s="61"/>
      <c r="BC92" s="62">
        <f t="shared" si="133"/>
        <v>0</v>
      </c>
      <c r="BD92" s="61"/>
      <c r="BE92" s="62">
        <f t="shared" si="121"/>
        <v>0</v>
      </c>
      <c r="BF92" s="61"/>
      <c r="BG92" s="41"/>
      <c r="BH92" s="41"/>
      <c r="BI92" s="26">
        <f t="shared" si="98"/>
        <v>0</v>
      </c>
      <c r="BJ92" s="41"/>
      <c r="BK92" s="26">
        <f t="shared" si="134"/>
        <v>0</v>
      </c>
      <c r="BL92" s="41"/>
      <c r="BM92" s="26">
        <f t="shared" si="122"/>
        <v>0</v>
      </c>
      <c r="BN92" s="41"/>
      <c r="BO92" s="41"/>
      <c r="BP92" s="41"/>
      <c r="BQ92" s="26">
        <f t="shared" si="99"/>
        <v>0</v>
      </c>
      <c r="BR92" s="41"/>
      <c r="BS92" s="26">
        <f t="shared" si="135"/>
        <v>0</v>
      </c>
      <c r="BT92" s="41"/>
      <c r="BU92" s="26">
        <f t="shared" si="123"/>
        <v>0</v>
      </c>
      <c r="BV92" s="41"/>
      <c r="BW92" s="41"/>
      <c r="BX92" s="41"/>
      <c r="BY92" s="26">
        <f t="shared" si="100"/>
        <v>0</v>
      </c>
      <c r="BZ92" s="41"/>
      <c r="CA92" s="26">
        <f t="shared" si="136"/>
        <v>0</v>
      </c>
      <c r="CB92" s="41"/>
      <c r="CC92" s="26">
        <f t="shared" si="124"/>
        <v>0</v>
      </c>
      <c r="CD92" s="41"/>
      <c r="CE92" s="41"/>
      <c r="CF92" s="41"/>
      <c r="CG92" s="26">
        <f t="shared" si="101"/>
        <v>0</v>
      </c>
      <c r="CH92" s="41"/>
      <c r="CI92" s="72">
        <f t="shared" si="137"/>
        <v>0</v>
      </c>
      <c r="CJ92" s="41"/>
      <c r="CK92" s="26">
        <f t="shared" si="125"/>
        <v>0</v>
      </c>
      <c r="CL92" s="81"/>
      <c r="CM92" s="26"/>
      <c r="CN92" s="26"/>
      <c r="CO92" s="26">
        <f t="shared" si="102"/>
        <v>0</v>
      </c>
      <c r="CP92" s="26"/>
      <c r="CQ92" s="26">
        <f t="shared" si="138"/>
        <v>0</v>
      </c>
      <c r="CR92" s="26"/>
      <c r="CS92" s="26">
        <f t="shared" si="126"/>
        <v>0</v>
      </c>
      <c r="CT92" s="26"/>
      <c r="CU92" s="26"/>
      <c r="CV92" s="11"/>
      <c r="CW92" s="63">
        <f t="shared" si="103"/>
        <v>0</v>
      </c>
      <c r="CX92" s="11"/>
      <c r="CY92" s="63">
        <f t="shared" si="139"/>
        <v>0</v>
      </c>
      <c r="CZ92" s="11"/>
      <c r="DA92" s="63">
        <f t="shared" si="104"/>
        <v>0</v>
      </c>
      <c r="DB92" s="26"/>
    </row>
    <row r="93" spans="1:106" ht="12.75" customHeight="1" x14ac:dyDescent="0.2">
      <c r="A93" s="51"/>
      <c r="B93" s="30" t="s">
        <v>18</v>
      </c>
      <c r="C93" s="54">
        <f t="shared" si="148"/>
        <v>476359</v>
      </c>
      <c r="D93" s="54">
        <f t="shared" si="87"/>
        <v>2274</v>
      </c>
      <c r="E93" s="54">
        <f t="shared" si="127"/>
        <v>478633</v>
      </c>
      <c r="F93" s="54">
        <f t="shared" si="149"/>
        <v>1300</v>
      </c>
      <c r="G93" s="54">
        <f t="shared" si="88"/>
        <v>479933</v>
      </c>
      <c r="H93" s="54">
        <f t="shared" si="89"/>
        <v>-134</v>
      </c>
      <c r="I93" s="54">
        <f t="shared" si="90"/>
        <v>479799</v>
      </c>
      <c r="J93" s="54">
        <f t="shared" si="91"/>
        <v>4800</v>
      </c>
      <c r="K93" s="42"/>
      <c r="L93" s="42"/>
      <c r="M93" s="26">
        <f t="shared" si="92"/>
        <v>0</v>
      </c>
      <c r="N93" s="58"/>
      <c r="O93" s="26">
        <f t="shared" si="128"/>
        <v>0</v>
      </c>
      <c r="P93" s="58"/>
      <c r="Q93" s="26">
        <f t="shared" si="116"/>
        <v>0</v>
      </c>
      <c r="R93" s="58"/>
      <c r="S93" s="42"/>
      <c r="T93" s="42"/>
      <c r="U93" s="26">
        <f t="shared" si="93"/>
        <v>0</v>
      </c>
      <c r="V93" s="58"/>
      <c r="W93" s="26">
        <f t="shared" si="129"/>
        <v>0</v>
      </c>
      <c r="X93" s="58"/>
      <c r="Y93" s="26">
        <f t="shared" si="117"/>
        <v>0</v>
      </c>
      <c r="Z93" s="58"/>
      <c r="AA93" s="42"/>
      <c r="AB93" s="42"/>
      <c r="AC93" s="41">
        <f t="shared" si="94"/>
        <v>0</v>
      </c>
      <c r="AD93" s="41"/>
      <c r="AE93" s="41">
        <f t="shared" si="130"/>
        <v>0</v>
      </c>
      <c r="AF93" s="26"/>
      <c r="AG93" s="41">
        <f t="shared" si="118"/>
        <v>0</v>
      </c>
      <c r="AH93" s="26"/>
      <c r="AI93" s="40"/>
      <c r="AJ93" s="40"/>
      <c r="AK93" s="61">
        <f t="shared" si="95"/>
        <v>0</v>
      </c>
      <c r="AL93" s="62"/>
      <c r="AM93" s="61">
        <f t="shared" si="131"/>
        <v>0</v>
      </c>
      <c r="AN93" s="62"/>
      <c r="AO93" s="61">
        <f t="shared" si="119"/>
        <v>0</v>
      </c>
      <c r="AP93" s="62"/>
      <c r="AQ93" s="40"/>
      <c r="AR93" s="40"/>
      <c r="AS93" s="62">
        <f t="shared" si="96"/>
        <v>0</v>
      </c>
      <c r="AT93" s="71"/>
      <c r="AU93" s="62">
        <f t="shared" si="132"/>
        <v>0</v>
      </c>
      <c r="AV93" s="71"/>
      <c r="AW93" s="62">
        <f t="shared" si="120"/>
        <v>0</v>
      </c>
      <c r="AX93" s="71"/>
      <c r="AY93" s="40"/>
      <c r="AZ93" s="40"/>
      <c r="BA93" s="62">
        <f t="shared" si="97"/>
        <v>0</v>
      </c>
      <c r="BB93" s="61"/>
      <c r="BC93" s="62">
        <f t="shared" si="133"/>
        <v>0</v>
      </c>
      <c r="BD93" s="61"/>
      <c r="BE93" s="62">
        <f t="shared" si="121"/>
        <v>0</v>
      </c>
      <c r="BF93" s="61"/>
      <c r="BG93" s="41"/>
      <c r="BH93" s="41"/>
      <c r="BI93" s="26">
        <f t="shared" si="98"/>
        <v>0</v>
      </c>
      <c r="BJ93" s="41"/>
      <c r="BK93" s="26">
        <f t="shared" si="134"/>
        <v>0</v>
      </c>
      <c r="BL93" s="41"/>
      <c r="BM93" s="26">
        <f t="shared" si="122"/>
        <v>0</v>
      </c>
      <c r="BN93" s="41"/>
      <c r="BO93" s="41"/>
      <c r="BP93" s="41"/>
      <c r="BQ93" s="26">
        <f t="shared" si="99"/>
        <v>0</v>
      </c>
      <c r="BR93" s="41"/>
      <c r="BS93" s="26">
        <f t="shared" si="135"/>
        <v>0</v>
      </c>
      <c r="BT93" s="41"/>
      <c r="BU93" s="26">
        <f t="shared" si="123"/>
        <v>0</v>
      </c>
      <c r="BV93" s="41"/>
      <c r="BW93" s="41">
        <v>476359</v>
      </c>
      <c r="BX93" s="41">
        <v>2274</v>
      </c>
      <c r="BY93" s="26">
        <f t="shared" si="100"/>
        <v>478633</v>
      </c>
      <c r="BZ93" s="41">
        <v>1300</v>
      </c>
      <c r="CA93" s="26">
        <f t="shared" si="136"/>
        <v>479933</v>
      </c>
      <c r="CB93" s="41">
        <f>-263655+263521</f>
        <v>-134</v>
      </c>
      <c r="CC93" s="26">
        <f t="shared" si="124"/>
        <v>479799</v>
      </c>
      <c r="CD93" s="41">
        <v>4800</v>
      </c>
      <c r="CE93" s="41"/>
      <c r="CF93" s="41"/>
      <c r="CG93" s="26">
        <f t="shared" si="101"/>
        <v>0</v>
      </c>
      <c r="CH93" s="41"/>
      <c r="CI93" s="72">
        <f t="shared" si="137"/>
        <v>0</v>
      </c>
      <c r="CJ93" s="41"/>
      <c r="CK93" s="26">
        <f t="shared" si="125"/>
        <v>0</v>
      </c>
      <c r="CL93" s="81"/>
      <c r="CM93" s="26"/>
      <c r="CN93" s="26"/>
      <c r="CO93" s="26">
        <f t="shared" si="102"/>
        <v>0</v>
      </c>
      <c r="CP93" s="26"/>
      <c r="CQ93" s="26">
        <f t="shared" si="138"/>
        <v>0</v>
      </c>
      <c r="CR93" s="26"/>
      <c r="CS93" s="26">
        <f t="shared" si="126"/>
        <v>0</v>
      </c>
      <c r="CT93" s="26"/>
      <c r="CU93" s="26"/>
      <c r="CV93" s="11"/>
      <c r="CW93" s="63">
        <f t="shared" si="103"/>
        <v>0</v>
      </c>
      <c r="CX93" s="11"/>
      <c r="CY93" s="63">
        <f t="shared" si="139"/>
        <v>0</v>
      </c>
      <c r="CZ93" s="11"/>
      <c r="DA93" s="63">
        <f t="shared" si="104"/>
        <v>0</v>
      </c>
      <c r="DB93" s="26"/>
    </row>
    <row r="94" spans="1:106" ht="12.75" customHeight="1" x14ac:dyDescent="0.2">
      <c r="A94" s="51"/>
      <c r="B94" s="30" t="s">
        <v>44</v>
      </c>
      <c r="C94" s="54">
        <f t="shared" si="148"/>
        <v>150433</v>
      </c>
      <c r="D94" s="54">
        <f t="shared" si="87"/>
        <v>-93933</v>
      </c>
      <c r="E94" s="54">
        <f t="shared" si="127"/>
        <v>56500</v>
      </c>
      <c r="F94" s="54">
        <f t="shared" si="149"/>
        <v>41943</v>
      </c>
      <c r="G94" s="54">
        <f t="shared" si="88"/>
        <v>98443</v>
      </c>
      <c r="H94" s="54">
        <f t="shared" si="89"/>
        <v>-42339</v>
      </c>
      <c r="I94" s="54">
        <f t="shared" si="90"/>
        <v>56104</v>
      </c>
      <c r="J94" s="54">
        <f t="shared" si="91"/>
        <v>56103</v>
      </c>
      <c r="K94" s="42"/>
      <c r="L94" s="42"/>
      <c r="M94" s="26">
        <f t="shared" si="92"/>
        <v>0</v>
      </c>
      <c r="N94" s="58"/>
      <c r="O94" s="26">
        <f t="shared" si="128"/>
        <v>0</v>
      </c>
      <c r="P94" s="58"/>
      <c r="Q94" s="26">
        <f t="shared" si="116"/>
        <v>0</v>
      </c>
      <c r="R94" s="58"/>
      <c r="S94" s="42"/>
      <c r="T94" s="42"/>
      <c r="U94" s="26">
        <f t="shared" si="93"/>
        <v>0</v>
      </c>
      <c r="V94" s="58"/>
      <c r="W94" s="26">
        <f t="shared" si="129"/>
        <v>0</v>
      </c>
      <c r="X94" s="58"/>
      <c r="Y94" s="26">
        <f t="shared" si="117"/>
        <v>0</v>
      </c>
      <c r="Z94" s="58"/>
      <c r="AA94" s="42"/>
      <c r="AB94" s="42"/>
      <c r="AC94" s="41">
        <f t="shared" si="94"/>
        <v>0</v>
      </c>
      <c r="AD94" s="41"/>
      <c r="AE94" s="41">
        <f t="shared" si="130"/>
        <v>0</v>
      </c>
      <c r="AF94" s="26"/>
      <c r="AG94" s="41">
        <f t="shared" si="118"/>
        <v>0</v>
      </c>
      <c r="AH94" s="26"/>
      <c r="AI94" s="40"/>
      <c r="AJ94" s="40"/>
      <c r="AK94" s="61">
        <f t="shared" si="95"/>
        <v>0</v>
      </c>
      <c r="AL94" s="62"/>
      <c r="AM94" s="61">
        <f t="shared" si="131"/>
        <v>0</v>
      </c>
      <c r="AN94" s="62"/>
      <c r="AO94" s="61">
        <f t="shared" si="119"/>
        <v>0</v>
      </c>
      <c r="AP94" s="62"/>
      <c r="AQ94" s="40"/>
      <c r="AR94" s="40"/>
      <c r="AS94" s="62">
        <f t="shared" si="96"/>
        <v>0</v>
      </c>
      <c r="AT94" s="71"/>
      <c r="AU94" s="62">
        <f t="shared" si="132"/>
        <v>0</v>
      </c>
      <c r="AV94" s="71"/>
      <c r="AW94" s="62">
        <f t="shared" si="120"/>
        <v>0</v>
      </c>
      <c r="AX94" s="71"/>
      <c r="AY94" s="40"/>
      <c r="AZ94" s="40"/>
      <c r="BA94" s="62">
        <f t="shared" si="97"/>
        <v>0</v>
      </c>
      <c r="BB94" s="61"/>
      <c r="BC94" s="62">
        <f t="shared" si="133"/>
        <v>0</v>
      </c>
      <c r="BD94" s="61"/>
      <c r="BE94" s="62">
        <f t="shared" si="121"/>
        <v>0</v>
      </c>
      <c r="BF94" s="61"/>
      <c r="BG94" s="41"/>
      <c r="BH94" s="41"/>
      <c r="BI94" s="26">
        <f t="shared" si="98"/>
        <v>0</v>
      </c>
      <c r="BJ94" s="41">
        <v>0</v>
      </c>
      <c r="BK94" s="26">
        <f t="shared" si="134"/>
        <v>0</v>
      </c>
      <c r="BL94" s="41"/>
      <c r="BM94" s="26">
        <f t="shared" si="122"/>
        <v>0</v>
      </c>
      <c r="BN94" s="41"/>
      <c r="BO94" s="41">
        <v>150433</v>
      </c>
      <c r="BP94" s="41">
        <v>-93933</v>
      </c>
      <c r="BQ94" s="26">
        <f t="shared" si="99"/>
        <v>56500</v>
      </c>
      <c r="BR94" s="41">
        <v>41943</v>
      </c>
      <c r="BS94" s="26">
        <f t="shared" si="135"/>
        <v>98443</v>
      </c>
      <c r="BT94" s="41">
        <f>3161-45500</f>
        <v>-42339</v>
      </c>
      <c r="BU94" s="26">
        <f t="shared" si="123"/>
        <v>56104</v>
      </c>
      <c r="BV94" s="41">
        <v>56103</v>
      </c>
      <c r="BW94" s="41"/>
      <c r="BX94" s="41"/>
      <c r="BY94" s="26">
        <f t="shared" si="100"/>
        <v>0</v>
      </c>
      <c r="BZ94" s="41"/>
      <c r="CA94" s="26">
        <f t="shared" si="136"/>
        <v>0</v>
      </c>
      <c r="CB94" s="41"/>
      <c r="CC94" s="26">
        <f t="shared" si="124"/>
        <v>0</v>
      </c>
      <c r="CD94" s="41"/>
      <c r="CE94" s="41"/>
      <c r="CF94" s="41"/>
      <c r="CG94" s="26">
        <f t="shared" si="101"/>
        <v>0</v>
      </c>
      <c r="CH94" s="41"/>
      <c r="CI94" s="72">
        <f t="shared" si="137"/>
        <v>0</v>
      </c>
      <c r="CJ94" s="41"/>
      <c r="CK94" s="26">
        <f t="shared" si="125"/>
        <v>0</v>
      </c>
      <c r="CL94" s="81"/>
      <c r="CM94" s="26"/>
      <c r="CN94" s="26"/>
      <c r="CO94" s="26">
        <f t="shared" si="102"/>
        <v>0</v>
      </c>
      <c r="CP94" s="26"/>
      <c r="CQ94" s="26">
        <f t="shared" si="138"/>
        <v>0</v>
      </c>
      <c r="CR94" s="26"/>
      <c r="CS94" s="26">
        <f t="shared" si="126"/>
        <v>0</v>
      </c>
      <c r="CT94" s="26"/>
      <c r="CU94" s="26"/>
      <c r="CV94" s="11"/>
      <c r="CW94" s="63">
        <f t="shared" si="103"/>
        <v>0</v>
      </c>
      <c r="CX94" s="11"/>
      <c r="CY94" s="63">
        <f t="shared" si="139"/>
        <v>0</v>
      </c>
      <c r="CZ94" s="11"/>
      <c r="DA94" s="63">
        <f t="shared" si="104"/>
        <v>0</v>
      </c>
      <c r="DB94" s="26"/>
    </row>
    <row r="95" spans="1:106" ht="12.75" customHeight="1" x14ac:dyDescent="0.2">
      <c r="A95" s="51"/>
      <c r="B95" s="25" t="s">
        <v>19</v>
      </c>
      <c r="C95" s="54">
        <f t="shared" si="148"/>
        <v>1713565</v>
      </c>
      <c r="D95" s="54">
        <f t="shared" si="87"/>
        <v>125555</v>
      </c>
      <c r="E95" s="54">
        <f t="shared" si="127"/>
        <v>1839120</v>
      </c>
      <c r="F95" s="54">
        <f t="shared" si="149"/>
        <v>600781</v>
      </c>
      <c r="G95" s="54">
        <f t="shared" si="88"/>
        <v>2439901</v>
      </c>
      <c r="H95" s="54">
        <f t="shared" si="89"/>
        <v>-235141</v>
      </c>
      <c r="I95" s="54">
        <f t="shared" si="90"/>
        <v>2204760</v>
      </c>
      <c r="J95" s="26">
        <f t="shared" si="91"/>
        <v>2129048</v>
      </c>
      <c r="K95" s="42"/>
      <c r="L95" s="42"/>
      <c r="M95" s="26">
        <f t="shared" si="92"/>
        <v>0</v>
      </c>
      <c r="N95" s="58"/>
      <c r="O95" s="26">
        <f t="shared" si="128"/>
        <v>0</v>
      </c>
      <c r="P95" s="58"/>
      <c r="Q95" s="26">
        <f t="shared" si="116"/>
        <v>0</v>
      </c>
      <c r="R95" s="58"/>
      <c r="S95" s="42"/>
      <c r="T95" s="42"/>
      <c r="U95" s="26">
        <f t="shared" si="93"/>
        <v>0</v>
      </c>
      <c r="V95" s="58"/>
      <c r="W95" s="26">
        <f t="shared" si="129"/>
        <v>0</v>
      </c>
      <c r="X95" s="58"/>
      <c r="Y95" s="26">
        <f t="shared" si="117"/>
        <v>0</v>
      </c>
      <c r="Z95" s="58"/>
      <c r="AA95" s="42"/>
      <c r="AB95" s="42"/>
      <c r="AC95" s="41">
        <f t="shared" si="94"/>
        <v>0</v>
      </c>
      <c r="AD95" s="41"/>
      <c r="AE95" s="41">
        <f t="shared" si="130"/>
        <v>0</v>
      </c>
      <c r="AF95" s="26"/>
      <c r="AG95" s="41">
        <f t="shared" si="118"/>
        <v>0</v>
      </c>
      <c r="AH95" s="26"/>
      <c r="AI95" s="40"/>
      <c r="AJ95" s="40"/>
      <c r="AK95" s="61">
        <f t="shared" si="95"/>
        <v>0</v>
      </c>
      <c r="AL95" s="62"/>
      <c r="AM95" s="61">
        <f t="shared" si="131"/>
        <v>0</v>
      </c>
      <c r="AN95" s="62"/>
      <c r="AO95" s="61">
        <f t="shared" si="119"/>
        <v>0</v>
      </c>
      <c r="AP95" s="62"/>
      <c r="AQ95" s="31">
        <v>82501</v>
      </c>
      <c r="AR95" s="31">
        <v>10652</v>
      </c>
      <c r="AS95" s="62">
        <f t="shared" si="96"/>
        <v>93153</v>
      </c>
      <c r="AT95" s="62"/>
      <c r="AU95" s="62">
        <f t="shared" si="132"/>
        <v>93153</v>
      </c>
      <c r="AV95" s="62">
        <v>34046</v>
      </c>
      <c r="AW95" s="62">
        <f t="shared" si="120"/>
        <v>127199</v>
      </c>
      <c r="AX95" s="62">
        <v>116164</v>
      </c>
      <c r="AY95" s="31">
        <v>1631064</v>
      </c>
      <c r="AZ95" s="31">
        <v>114903</v>
      </c>
      <c r="BA95" s="62">
        <f t="shared" si="97"/>
        <v>1745967</v>
      </c>
      <c r="BB95" s="61">
        <f>266721+334060</f>
        <v>600781</v>
      </c>
      <c r="BC95" s="62">
        <f t="shared" si="133"/>
        <v>2346748</v>
      </c>
      <c r="BD95" s="61">
        <f>-314943+45756</f>
        <v>-269187</v>
      </c>
      <c r="BE95" s="62">
        <f t="shared" si="121"/>
        <v>2077561</v>
      </c>
      <c r="BF95" s="61">
        <v>2012884</v>
      </c>
      <c r="BG95" s="41"/>
      <c r="BH95" s="41"/>
      <c r="BI95" s="26">
        <f t="shared" si="98"/>
        <v>0</v>
      </c>
      <c r="BJ95" s="41"/>
      <c r="BK95" s="26">
        <f t="shared" si="134"/>
        <v>0</v>
      </c>
      <c r="BL95" s="41"/>
      <c r="BM95" s="26">
        <f t="shared" si="122"/>
        <v>0</v>
      </c>
      <c r="BN95" s="41"/>
      <c r="BO95" s="41"/>
      <c r="BP95" s="41"/>
      <c r="BQ95" s="26">
        <f t="shared" si="99"/>
        <v>0</v>
      </c>
      <c r="BR95" s="41"/>
      <c r="BS95" s="26">
        <f t="shared" si="135"/>
        <v>0</v>
      </c>
      <c r="BT95" s="41"/>
      <c r="BU95" s="26">
        <f t="shared" si="123"/>
        <v>0</v>
      </c>
      <c r="BV95" s="41"/>
      <c r="BW95" s="41"/>
      <c r="BX95" s="41"/>
      <c r="BY95" s="26">
        <f t="shared" si="100"/>
        <v>0</v>
      </c>
      <c r="BZ95" s="41"/>
      <c r="CA95" s="26">
        <f t="shared" si="136"/>
        <v>0</v>
      </c>
      <c r="CB95" s="41"/>
      <c r="CC95" s="26">
        <f t="shared" si="124"/>
        <v>0</v>
      </c>
      <c r="CD95" s="41"/>
      <c r="CE95" s="41"/>
      <c r="CF95" s="41"/>
      <c r="CG95" s="26">
        <f t="shared" si="101"/>
        <v>0</v>
      </c>
      <c r="CH95" s="41"/>
      <c r="CI95" s="72">
        <f t="shared" si="137"/>
        <v>0</v>
      </c>
      <c r="CJ95" s="41"/>
      <c r="CK95" s="26">
        <f t="shared" si="125"/>
        <v>0</v>
      </c>
      <c r="CL95" s="81"/>
      <c r="CM95" s="26"/>
      <c r="CN95" s="26"/>
      <c r="CO95" s="26">
        <f t="shared" si="102"/>
        <v>0</v>
      </c>
      <c r="CP95" s="26"/>
      <c r="CQ95" s="26">
        <f t="shared" si="138"/>
        <v>0</v>
      </c>
      <c r="CR95" s="26"/>
      <c r="CS95" s="26">
        <f t="shared" si="126"/>
        <v>0</v>
      </c>
      <c r="CT95" s="26"/>
      <c r="CU95" s="26"/>
      <c r="CV95" s="11"/>
      <c r="CW95" s="63">
        <f t="shared" si="103"/>
        <v>0</v>
      </c>
      <c r="CX95" s="11"/>
      <c r="CY95" s="63">
        <f t="shared" si="139"/>
        <v>0</v>
      </c>
      <c r="CZ95" s="11"/>
      <c r="DA95" s="63">
        <f t="shared" si="104"/>
        <v>0</v>
      </c>
      <c r="DB95" s="26"/>
    </row>
    <row r="96" spans="1:106" ht="18.75" customHeight="1" x14ac:dyDescent="0.2">
      <c r="A96" s="113" t="s">
        <v>135</v>
      </c>
      <c r="B96" s="114"/>
      <c r="C96" s="60">
        <f>+K96+S96+AA96+AI96+AQ96+AY96+BG96+BO96+BW96+CE96+CM96+CU96</f>
        <v>2919926</v>
      </c>
      <c r="D96" s="39">
        <f t="shared" ref="D96:CW96" si="150">SUM(D73:D95)</f>
        <v>49757</v>
      </c>
      <c r="E96" s="60">
        <f t="shared" si="127"/>
        <v>2969683</v>
      </c>
      <c r="F96" s="60">
        <f t="shared" si="149"/>
        <v>647910</v>
      </c>
      <c r="G96" s="60">
        <f t="shared" si="88"/>
        <v>3617593</v>
      </c>
      <c r="H96" s="60">
        <f t="shared" si="89"/>
        <v>-372542</v>
      </c>
      <c r="I96" s="60">
        <f t="shared" si="90"/>
        <v>3245051</v>
      </c>
      <c r="J96" s="64">
        <f t="shared" si="91"/>
        <v>2658567</v>
      </c>
      <c r="K96" s="39">
        <f t="shared" si="150"/>
        <v>193995</v>
      </c>
      <c r="L96" s="39">
        <f t="shared" si="150"/>
        <v>9652</v>
      </c>
      <c r="M96" s="39">
        <f t="shared" si="150"/>
        <v>203647</v>
      </c>
      <c r="N96" s="39">
        <f t="shared" si="150"/>
        <v>2038</v>
      </c>
      <c r="O96" s="39">
        <f t="shared" si="150"/>
        <v>205685</v>
      </c>
      <c r="P96" s="39">
        <f t="shared" si="150"/>
        <v>-1745</v>
      </c>
      <c r="Q96" s="39">
        <f t="shared" si="150"/>
        <v>203940</v>
      </c>
      <c r="R96" s="39">
        <f t="shared" si="150"/>
        <v>191405</v>
      </c>
      <c r="S96" s="39">
        <f t="shared" si="150"/>
        <v>46387</v>
      </c>
      <c r="T96" s="39">
        <f t="shared" si="150"/>
        <v>3174</v>
      </c>
      <c r="U96" s="39">
        <f t="shared" si="150"/>
        <v>49561</v>
      </c>
      <c r="V96" s="39">
        <f t="shared" si="150"/>
        <v>265</v>
      </c>
      <c r="W96" s="39">
        <f t="shared" si="150"/>
        <v>49826</v>
      </c>
      <c r="X96" s="39">
        <f t="shared" si="150"/>
        <v>-1046</v>
      </c>
      <c r="Y96" s="39">
        <f t="shared" si="150"/>
        <v>48780</v>
      </c>
      <c r="Z96" s="39">
        <f t="shared" ref="Z96" si="151">SUM(Z73:Z95)</f>
        <v>49824</v>
      </c>
      <c r="AA96" s="39">
        <f t="shared" si="150"/>
        <v>286638</v>
      </c>
      <c r="AB96" s="39">
        <f t="shared" si="150"/>
        <v>3035</v>
      </c>
      <c r="AC96" s="29">
        <f t="shared" si="150"/>
        <v>289673</v>
      </c>
      <c r="AD96" s="29">
        <f t="shared" si="150"/>
        <v>1583</v>
      </c>
      <c r="AE96" s="29">
        <f t="shared" si="150"/>
        <v>291256</v>
      </c>
      <c r="AF96" s="29">
        <f t="shared" si="150"/>
        <v>-83137</v>
      </c>
      <c r="AG96" s="29">
        <f t="shared" si="150"/>
        <v>208119</v>
      </c>
      <c r="AH96" s="39">
        <f t="shared" si="150"/>
        <v>185114</v>
      </c>
      <c r="AI96" s="39">
        <f t="shared" si="150"/>
        <v>52549</v>
      </c>
      <c r="AJ96" s="39">
        <f t="shared" si="150"/>
        <v>0</v>
      </c>
      <c r="AK96" s="29">
        <f t="shared" si="150"/>
        <v>52549</v>
      </c>
      <c r="AL96" s="29">
        <f t="shared" si="150"/>
        <v>0</v>
      </c>
      <c r="AM96" s="29">
        <f t="shared" si="150"/>
        <v>52549</v>
      </c>
      <c r="AN96" s="29">
        <f t="shared" si="150"/>
        <v>-9000</v>
      </c>
      <c r="AO96" s="29">
        <f t="shared" si="150"/>
        <v>43549</v>
      </c>
      <c r="AP96" s="39">
        <f t="shared" ref="AP96" si="152">SUM(AP73:AP95)</f>
        <v>42273</v>
      </c>
      <c r="AQ96" s="39">
        <f t="shared" si="150"/>
        <v>82501</v>
      </c>
      <c r="AR96" s="39">
        <f t="shared" si="150"/>
        <v>10652</v>
      </c>
      <c r="AS96" s="39">
        <f t="shared" si="150"/>
        <v>93153</v>
      </c>
      <c r="AT96" s="39">
        <f t="shared" si="150"/>
        <v>0</v>
      </c>
      <c r="AU96" s="39">
        <f t="shared" si="150"/>
        <v>93153</v>
      </c>
      <c r="AV96" s="39">
        <f t="shared" si="150"/>
        <v>34046</v>
      </c>
      <c r="AW96" s="39">
        <f t="shared" si="150"/>
        <v>127199</v>
      </c>
      <c r="AX96" s="39">
        <f t="shared" si="150"/>
        <v>116164</v>
      </c>
      <c r="AY96" s="39">
        <f t="shared" si="150"/>
        <v>1631064</v>
      </c>
      <c r="AZ96" s="39">
        <f t="shared" si="150"/>
        <v>114903</v>
      </c>
      <c r="BA96" s="39">
        <f t="shared" si="150"/>
        <v>1745967</v>
      </c>
      <c r="BB96" s="39">
        <f t="shared" si="150"/>
        <v>600781</v>
      </c>
      <c r="BC96" s="39">
        <f t="shared" si="150"/>
        <v>2346748</v>
      </c>
      <c r="BD96" s="39">
        <f t="shared" si="150"/>
        <v>-269187</v>
      </c>
      <c r="BE96" s="39">
        <f t="shared" si="150"/>
        <v>2077561</v>
      </c>
      <c r="BF96" s="39">
        <f t="shared" ref="BF96" si="153">SUM(BF73:BF95)</f>
        <v>2012884</v>
      </c>
      <c r="BG96" s="39">
        <f t="shared" si="150"/>
        <v>0</v>
      </c>
      <c r="BH96" s="39">
        <f t="shared" si="150"/>
        <v>0</v>
      </c>
      <c r="BI96" s="39">
        <f t="shared" si="150"/>
        <v>0</v>
      </c>
      <c r="BJ96" s="39">
        <f t="shared" si="150"/>
        <v>0</v>
      </c>
      <c r="BK96" s="39">
        <f t="shared" si="150"/>
        <v>0</v>
      </c>
      <c r="BL96" s="39">
        <f t="shared" si="150"/>
        <v>0</v>
      </c>
      <c r="BM96" s="39">
        <f t="shared" si="150"/>
        <v>0</v>
      </c>
      <c r="BN96" s="39">
        <f t="shared" si="150"/>
        <v>0</v>
      </c>
      <c r="BO96" s="39">
        <f t="shared" si="150"/>
        <v>150433</v>
      </c>
      <c r="BP96" s="39">
        <f t="shared" si="150"/>
        <v>-93933</v>
      </c>
      <c r="BQ96" s="39">
        <f t="shared" si="150"/>
        <v>56500</v>
      </c>
      <c r="BR96" s="39">
        <f t="shared" si="150"/>
        <v>41943</v>
      </c>
      <c r="BS96" s="39">
        <f t="shared" si="150"/>
        <v>98443</v>
      </c>
      <c r="BT96" s="39">
        <f t="shared" si="150"/>
        <v>-42339</v>
      </c>
      <c r="BU96" s="39">
        <f t="shared" si="150"/>
        <v>56104</v>
      </c>
      <c r="BV96" s="39">
        <f t="shared" ref="BV96" si="154">SUM(BV73:BV95)</f>
        <v>56103</v>
      </c>
      <c r="BW96" s="39">
        <f t="shared" si="150"/>
        <v>476359</v>
      </c>
      <c r="BX96" s="39">
        <f t="shared" si="150"/>
        <v>2274</v>
      </c>
      <c r="BY96" s="39">
        <f t="shared" si="150"/>
        <v>478633</v>
      </c>
      <c r="BZ96" s="39">
        <f t="shared" si="150"/>
        <v>1300</v>
      </c>
      <c r="CA96" s="39">
        <f t="shared" si="150"/>
        <v>479933</v>
      </c>
      <c r="CB96" s="39">
        <f t="shared" si="150"/>
        <v>-134</v>
      </c>
      <c r="CC96" s="39">
        <f t="shared" si="150"/>
        <v>479799</v>
      </c>
      <c r="CD96" s="39">
        <f t="shared" si="150"/>
        <v>4800</v>
      </c>
      <c r="CE96" s="39">
        <f t="shared" si="150"/>
        <v>0</v>
      </c>
      <c r="CF96" s="39">
        <f t="shared" si="150"/>
        <v>0</v>
      </c>
      <c r="CG96" s="39">
        <f t="shared" si="150"/>
        <v>0</v>
      </c>
      <c r="CH96" s="39">
        <f t="shared" si="150"/>
        <v>0</v>
      </c>
      <c r="CI96" s="80">
        <f t="shared" si="150"/>
        <v>0</v>
      </c>
      <c r="CJ96" s="80">
        <f t="shared" si="150"/>
        <v>0</v>
      </c>
      <c r="CK96" s="39">
        <f t="shared" si="150"/>
        <v>0</v>
      </c>
      <c r="CL96" s="39">
        <f t="shared" ref="CL96" si="155">SUM(CL73:CL95)</f>
        <v>0</v>
      </c>
      <c r="CM96" s="29">
        <f t="shared" si="150"/>
        <v>0</v>
      </c>
      <c r="CN96" s="29">
        <f t="shared" si="150"/>
        <v>0</v>
      </c>
      <c r="CO96" s="29">
        <f t="shared" si="150"/>
        <v>0</v>
      </c>
      <c r="CP96" s="29">
        <f t="shared" si="150"/>
        <v>0</v>
      </c>
      <c r="CQ96" s="29">
        <f t="shared" si="150"/>
        <v>0</v>
      </c>
      <c r="CR96" s="29">
        <f t="shared" si="150"/>
        <v>0</v>
      </c>
      <c r="CS96" s="29">
        <f t="shared" si="150"/>
        <v>0</v>
      </c>
      <c r="CT96" s="39">
        <f t="shared" si="150"/>
        <v>0</v>
      </c>
      <c r="CU96" s="29">
        <f t="shared" si="150"/>
        <v>0</v>
      </c>
      <c r="CV96" s="29">
        <f t="shared" si="150"/>
        <v>0</v>
      </c>
      <c r="CW96" s="29">
        <f t="shared" si="150"/>
        <v>0</v>
      </c>
      <c r="CX96" s="11"/>
      <c r="CY96" s="63">
        <f t="shared" si="139"/>
        <v>0</v>
      </c>
      <c r="CZ96" s="11"/>
      <c r="DA96" s="63">
        <f t="shared" si="104"/>
        <v>0</v>
      </c>
      <c r="DB96" s="39">
        <f t="shared" ref="DB96" si="156">SUM(DB73:DB95)</f>
        <v>0</v>
      </c>
    </row>
    <row r="97" spans="1:106" ht="18.75" customHeight="1" x14ac:dyDescent="0.2">
      <c r="A97" s="113" t="s">
        <v>140</v>
      </c>
      <c r="B97" s="114"/>
      <c r="C97" s="60">
        <f t="shared" ref="C97" si="157">+K97+S97+AA97+AI97+AQ97+AY97+BG97+BO97+BW97+CE97+CM97+CU97</f>
        <v>463758</v>
      </c>
      <c r="D97" s="60">
        <f t="shared" ref="D97" si="158">+L97+T97+AB97+AJ97+AR97+AZ97+BH97+BP97+BX97+CF97+CN97+CV97</f>
        <v>49878</v>
      </c>
      <c r="E97" s="60">
        <f t="shared" si="127"/>
        <v>513636</v>
      </c>
      <c r="F97" s="60">
        <f t="shared" si="149"/>
        <v>13679</v>
      </c>
      <c r="G97" s="60">
        <f t="shared" si="88"/>
        <v>527315</v>
      </c>
      <c r="H97" s="60">
        <f t="shared" si="89"/>
        <v>-14058</v>
      </c>
      <c r="I97" s="60">
        <f t="shared" si="90"/>
        <v>513257</v>
      </c>
      <c r="J97" s="64">
        <f t="shared" si="91"/>
        <v>411041</v>
      </c>
      <c r="K97" s="39">
        <v>299134</v>
      </c>
      <c r="L97" s="39">
        <v>43504</v>
      </c>
      <c r="M97" s="64">
        <f t="shared" si="92"/>
        <v>342638</v>
      </c>
      <c r="N97" s="93">
        <v>12105</v>
      </c>
      <c r="O97" s="26">
        <f t="shared" si="128"/>
        <v>354743</v>
      </c>
      <c r="P97" s="58">
        <v>27482</v>
      </c>
      <c r="Q97" s="26">
        <f t="shared" si="116"/>
        <v>382225</v>
      </c>
      <c r="R97" s="58">
        <v>284247</v>
      </c>
      <c r="S97" s="39">
        <v>45397</v>
      </c>
      <c r="T97" s="39">
        <v>5789</v>
      </c>
      <c r="U97" s="64">
        <f t="shared" si="93"/>
        <v>51186</v>
      </c>
      <c r="V97" s="93">
        <v>1574</v>
      </c>
      <c r="W97" s="26">
        <f t="shared" si="129"/>
        <v>52760</v>
      </c>
      <c r="X97" s="58">
        <v>-13420</v>
      </c>
      <c r="Y97" s="26">
        <f t="shared" si="117"/>
        <v>39340</v>
      </c>
      <c r="Z97" s="58">
        <v>39340</v>
      </c>
      <c r="AA97" s="39">
        <v>117670</v>
      </c>
      <c r="AB97" s="39">
        <v>585</v>
      </c>
      <c r="AC97" s="43">
        <f t="shared" si="94"/>
        <v>118255</v>
      </c>
      <c r="AD97" s="41"/>
      <c r="AE97" s="41">
        <f t="shared" si="130"/>
        <v>118255</v>
      </c>
      <c r="AF97" s="26">
        <v>-27601</v>
      </c>
      <c r="AG97" s="41">
        <f t="shared" si="118"/>
        <v>90654</v>
      </c>
      <c r="AH97" s="58">
        <v>86418</v>
      </c>
      <c r="AI97" s="39"/>
      <c r="AJ97" s="39"/>
      <c r="AK97" s="61">
        <f t="shared" si="95"/>
        <v>0</v>
      </c>
      <c r="AL97" s="62"/>
      <c r="AM97" s="61">
        <f t="shared" si="131"/>
        <v>0</v>
      </c>
      <c r="AN97" s="62"/>
      <c r="AO97" s="61">
        <f t="shared" si="119"/>
        <v>0</v>
      </c>
      <c r="AP97" s="58"/>
      <c r="AQ97" s="39"/>
      <c r="AR97" s="39"/>
      <c r="AS97" s="62">
        <f t="shared" si="96"/>
        <v>0</v>
      </c>
      <c r="AT97" s="71"/>
      <c r="AU97" s="62">
        <f t="shared" si="132"/>
        <v>0</v>
      </c>
      <c r="AV97" s="71"/>
      <c r="AW97" s="62">
        <f t="shared" si="120"/>
        <v>0</v>
      </c>
      <c r="AX97" s="58"/>
      <c r="AY97" s="39"/>
      <c r="AZ97" s="39"/>
      <c r="BA97" s="62">
        <f t="shared" si="97"/>
        <v>0</v>
      </c>
      <c r="BB97" s="71"/>
      <c r="BC97" s="62">
        <f t="shared" si="133"/>
        <v>0</v>
      </c>
      <c r="BD97" s="71"/>
      <c r="BE97" s="62">
        <f t="shared" si="121"/>
        <v>0</v>
      </c>
      <c r="BF97" s="58"/>
      <c r="BG97" s="39"/>
      <c r="BH97" s="39"/>
      <c r="BI97" s="26">
        <f t="shared" si="98"/>
        <v>0</v>
      </c>
      <c r="BJ97" s="58"/>
      <c r="BK97" s="26">
        <f t="shared" si="134"/>
        <v>0</v>
      </c>
      <c r="BL97" s="58"/>
      <c r="BM97" s="26">
        <f t="shared" si="122"/>
        <v>0</v>
      </c>
      <c r="BN97" s="58"/>
      <c r="BO97" s="39"/>
      <c r="BP97" s="39"/>
      <c r="BQ97" s="26">
        <f t="shared" si="99"/>
        <v>0</v>
      </c>
      <c r="BR97" s="58"/>
      <c r="BS97" s="26">
        <f t="shared" si="135"/>
        <v>0</v>
      </c>
      <c r="BT97" s="58"/>
      <c r="BU97" s="26">
        <f t="shared" si="123"/>
        <v>0</v>
      </c>
      <c r="BV97" s="58"/>
      <c r="BW97" s="39">
        <v>1557</v>
      </c>
      <c r="BX97" s="39"/>
      <c r="BY97" s="26">
        <f t="shared" si="100"/>
        <v>1557</v>
      </c>
      <c r="BZ97" s="58"/>
      <c r="CA97" s="26">
        <f t="shared" si="136"/>
        <v>1557</v>
      </c>
      <c r="CB97" s="58">
        <v>-519</v>
      </c>
      <c r="CC97" s="26">
        <f t="shared" si="124"/>
        <v>1038</v>
      </c>
      <c r="CD97" s="58">
        <v>1036</v>
      </c>
      <c r="CE97" s="39"/>
      <c r="CF97" s="39"/>
      <c r="CG97" s="26">
        <f t="shared" si="101"/>
        <v>0</v>
      </c>
      <c r="CH97" s="58"/>
      <c r="CI97" s="72">
        <f t="shared" si="137"/>
        <v>0</v>
      </c>
      <c r="CJ97" s="58"/>
      <c r="CK97" s="26">
        <f t="shared" si="125"/>
        <v>0</v>
      </c>
      <c r="CL97" s="58"/>
      <c r="CM97" s="29"/>
      <c r="CN97" s="29"/>
      <c r="CO97" s="26">
        <f t="shared" si="102"/>
        <v>0</v>
      </c>
      <c r="CP97" s="26"/>
      <c r="CQ97" s="26">
        <f t="shared" si="138"/>
        <v>0</v>
      </c>
      <c r="CR97" s="26"/>
      <c r="CS97" s="26">
        <f t="shared" si="126"/>
        <v>0</v>
      </c>
      <c r="CT97" s="58"/>
      <c r="CU97" s="29"/>
      <c r="CV97" s="29"/>
      <c r="CW97" s="63">
        <f t="shared" si="103"/>
        <v>0</v>
      </c>
      <c r="CX97" s="11"/>
      <c r="CY97" s="63">
        <f t="shared" si="139"/>
        <v>0</v>
      </c>
      <c r="CZ97" s="11"/>
      <c r="DA97" s="63">
        <f t="shared" si="104"/>
        <v>0</v>
      </c>
      <c r="DB97" s="58"/>
    </row>
    <row r="98" spans="1:106" ht="18.75" customHeight="1" x14ac:dyDescent="0.2">
      <c r="A98" s="113" t="s">
        <v>141</v>
      </c>
      <c r="B98" s="114"/>
      <c r="C98" s="60">
        <f t="shared" ref="C98" si="159">+K98+S98+AA98+AI98+AQ98+AY98+BG98+BO98+BW98+CE98+CM98+CU98</f>
        <v>1690</v>
      </c>
      <c r="D98" s="60">
        <f t="shared" ref="D98" si="160">+L98+T98+AB98+AJ98+AR98+AZ98+BH98+BP98+BX98+CF98+CN98+CV98</f>
        <v>0</v>
      </c>
      <c r="E98" s="60">
        <f t="shared" si="127"/>
        <v>1690</v>
      </c>
      <c r="F98" s="60">
        <f t="shared" si="149"/>
        <v>0</v>
      </c>
      <c r="G98" s="60">
        <f t="shared" si="88"/>
        <v>1690</v>
      </c>
      <c r="H98" s="60">
        <f t="shared" si="89"/>
        <v>-993</v>
      </c>
      <c r="I98" s="60">
        <f t="shared" si="90"/>
        <v>697</v>
      </c>
      <c r="J98" s="64">
        <f t="shared" si="91"/>
        <v>8</v>
      </c>
      <c r="K98" s="39">
        <v>1000</v>
      </c>
      <c r="L98" s="39"/>
      <c r="M98" s="64">
        <f t="shared" si="92"/>
        <v>1000</v>
      </c>
      <c r="N98" s="93"/>
      <c r="O98" s="26">
        <f t="shared" si="128"/>
        <v>1000</v>
      </c>
      <c r="P98" s="58">
        <v>-993</v>
      </c>
      <c r="Q98" s="26">
        <f t="shared" si="116"/>
        <v>7</v>
      </c>
      <c r="R98" s="58">
        <v>7</v>
      </c>
      <c r="S98" s="39">
        <v>420</v>
      </c>
      <c r="T98" s="39"/>
      <c r="U98" s="64">
        <f t="shared" si="93"/>
        <v>420</v>
      </c>
      <c r="V98" s="93"/>
      <c r="W98" s="26">
        <f t="shared" si="129"/>
        <v>420</v>
      </c>
      <c r="X98" s="58"/>
      <c r="Y98" s="26">
        <f t="shared" si="117"/>
        <v>420</v>
      </c>
      <c r="Z98" s="58"/>
      <c r="AA98" s="39">
        <v>270</v>
      </c>
      <c r="AB98" s="39"/>
      <c r="AC98" s="43">
        <f t="shared" si="94"/>
        <v>270</v>
      </c>
      <c r="AD98" s="41"/>
      <c r="AE98" s="41">
        <f t="shared" si="130"/>
        <v>270</v>
      </c>
      <c r="AF98" s="26"/>
      <c r="AG98" s="41">
        <f t="shared" si="118"/>
        <v>270</v>
      </c>
      <c r="AH98" s="58">
        <v>1</v>
      </c>
      <c r="AI98" s="39"/>
      <c r="AJ98" s="39"/>
      <c r="AK98" s="61">
        <f t="shared" si="95"/>
        <v>0</v>
      </c>
      <c r="AL98" s="62"/>
      <c r="AM98" s="61">
        <f t="shared" si="131"/>
        <v>0</v>
      </c>
      <c r="AN98" s="62"/>
      <c r="AO98" s="61">
        <f t="shared" si="119"/>
        <v>0</v>
      </c>
      <c r="AP98" s="58"/>
      <c r="AQ98" s="39"/>
      <c r="AR98" s="39"/>
      <c r="AS98" s="62">
        <f t="shared" si="96"/>
        <v>0</v>
      </c>
      <c r="AT98" s="71"/>
      <c r="AU98" s="62">
        <f t="shared" si="132"/>
        <v>0</v>
      </c>
      <c r="AV98" s="71"/>
      <c r="AW98" s="62">
        <f t="shared" si="120"/>
        <v>0</v>
      </c>
      <c r="AX98" s="58"/>
      <c r="AY98" s="39"/>
      <c r="AZ98" s="39"/>
      <c r="BA98" s="62">
        <f t="shared" si="97"/>
        <v>0</v>
      </c>
      <c r="BB98" s="71"/>
      <c r="BC98" s="62">
        <f t="shared" si="133"/>
        <v>0</v>
      </c>
      <c r="BD98" s="71"/>
      <c r="BE98" s="62">
        <f t="shared" si="121"/>
        <v>0</v>
      </c>
      <c r="BF98" s="58"/>
      <c r="BG98" s="39"/>
      <c r="BH98" s="39"/>
      <c r="BI98" s="26">
        <f t="shared" si="98"/>
        <v>0</v>
      </c>
      <c r="BJ98" s="58"/>
      <c r="BK98" s="26">
        <f t="shared" si="134"/>
        <v>0</v>
      </c>
      <c r="BL98" s="58"/>
      <c r="BM98" s="26">
        <f t="shared" si="122"/>
        <v>0</v>
      </c>
      <c r="BN98" s="58"/>
      <c r="BO98" s="39"/>
      <c r="BP98" s="39"/>
      <c r="BQ98" s="26">
        <f t="shared" si="99"/>
        <v>0</v>
      </c>
      <c r="BR98" s="58"/>
      <c r="BS98" s="26">
        <f t="shared" si="135"/>
        <v>0</v>
      </c>
      <c r="BT98" s="58"/>
      <c r="BU98" s="26">
        <f t="shared" si="123"/>
        <v>0</v>
      </c>
      <c r="BV98" s="58"/>
      <c r="BW98" s="39">
        <v>0</v>
      </c>
      <c r="BX98" s="39"/>
      <c r="BY98" s="26">
        <f t="shared" si="100"/>
        <v>0</v>
      </c>
      <c r="BZ98" s="58"/>
      <c r="CA98" s="26">
        <f t="shared" si="136"/>
        <v>0</v>
      </c>
      <c r="CB98" s="58"/>
      <c r="CC98" s="26">
        <f t="shared" si="124"/>
        <v>0</v>
      </c>
      <c r="CD98" s="58"/>
      <c r="CE98" s="39"/>
      <c r="CF98" s="39"/>
      <c r="CG98" s="26">
        <f t="shared" si="101"/>
        <v>0</v>
      </c>
      <c r="CH98" s="58"/>
      <c r="CI98" s="72">
        <f t="shared" si="137"/>
        <v>0</v>
      </c>
      <c r="CJ98" s="58"/>
      <c r="CK98" s="26">
        <f t="shared" si="125"/>
        <v>0</v>
      </c>
      <c r="CL98" s="58"/>
      <c r="CM98" s="29"/>
      <c r="CN98" s="29"/>
      <c r="CO98" s="26">
        <f t="shared" si="102"/>
        <v>0</v>
      </c>
      <c r="CP98" s="26"/>
      <c r="CQ98" s="26">
        <f t="shared" si="138"/>
        <v>0</v>
      </c>
      <c r="CR98" s="26"/>
      <c r="CS98" s="26">
        <f t="shared" si="126"/>
        <v>0</v>
      </c>
      <c r="CT98" s="58"/>
      <c r="CU98" s="29"/>
      <c r="CV98" s="29"/>
      <c r="CW98" s="63">
        <f t="shared" si="103"/>
        <v>0</v>
      </c>
      <c r="CX98" s="11"/>
      <c r="CY98" s="63">
        <f t="shared" si="139"/>
        <v>0</v>
      </c>
      <c r="CZ98" s="11"/>
      <c r="DA98" s="63">
        <f t="shared" si="104"/>
        <v>0</v>
      </c>
      <c r="DB98" s="58"/>
    </row>
    <row r="99" spans="1:106" ht="18.75" customHeight="1" x14ac:dyDescent="0.2">
      <c r="A99" s="113" t="s">
        <v>136</v>
      </c>
      <c r="B99" s="114"/>
      <c r="C99" s="60">
        <f>SUM(C96:C98)</f>
        <v>3385374</v>
      </c>
      <c r="D99" s="60">
        <f t="shared" ref="D99:CW99" si="161">SUM(D96:D98)</f>
        <v>99635</v>
      </c>
      <c r="E99" s="60">
        <f t="shared" si="127"/>
        <v>3485009</v>
      </c>
      <c r="F99" s="60">
        <f t="shared" si="149"/>
        <v>661589</v>
      </c>
      <c r="G99" s="60">
        <f t="shared" si="88"/>
        <v>4146598</v>
      </c>
      <c r="H99" s="60">
        <f t="shared" si="89"/>
        <v>-387593</v>
      </c>
      <c r="I99" s="60">
        <f t="shared" si="90"/>
        <v>3759005</v>
      </c>
      <c r="J99" s="64">
        <f t="shared" si="91"/>
        <v>3069616</v>
      </c>
      <c r="K99" s="64">
        <f t="shared" si="161"/>
        <v>494129</v>
      </c>
      <c r="L99" s="64">
        <f t="shared" si="161"/>
        <v>53156</v>
      </c>
      <c r="M99" s="64">
        <f t="shared" si="161"/>
        <v>547285</v>
      </c>
      <c r="N99" s="64">
        <f t="shared" ref="N99" si="162">SUM(N96:N98)</f>
        <v>14143</v>
      </c>
      <c r="O99" s="64">
        <f>SUM(O96:O98)</f>
        <v>561428</v>
      </c>
      <c r="P99" s="64">
        <f t="shared" ref="P99:R99" si="163">SUM(P96:P98)</f>
        <v>24744</v>
      </c>
      <c r="Q99" s="64">
        <f t="shared" si="163"/>
        <v>586172</v>
      </c>
      <c r="R99" s="64">
        <f t="shared" si="163"/>
        <v>475659</v>
      </c>
      <c r="S99" s="64">
        <f t="shared" si="161"/>
        <v>92204</v>
      </c>
      <c r="T99" s="64">
        <f t="shared" si="161"/>
        <v>8963</v>
      </c>
      <c r="U99" s="64">
        <f t="shared" si="161"/>
        <v>101167</v>
      </c>
      <c r="V99" s="64">
        <f t="shared" ref="V99:W99" si="164">SUM(V96:V98)</f>
        <v>1839</v>
      </c>
      <c r="W99" s="64">
        <f t="shared" si="164"/>
        <v>103006</v>
      </c>
      <c r="X99" s="64">
        <f t="shared" ref="X99:Z99" si="165">SUM(X96:X98)</f>
        <v>-14466</v>
      </c>
      <c r="Y99" s="64">
        <f t="shared" si="165"/>
        <v>88540</v>
      </c>
      <c r="Z99" s="64">
        <f t="shared" si="165"/>
        <v>89164</v>
      </c>
      <c r="AA99" s="64">
        <f t="shared" si="161"/>
        <v>404578</v>
      </c>
      <c r="AB99" s="64">
        <f t="shared" si="161"/>
        <v>3620</v>
      </c>
      <c r="AC99" s="64">
        <f t="shared" si="161"/>
        <v>408198</v>
      </c>
      <c r="AD99" s="64">
        <f t="shared" ref="AD99:AH99" si="166">SUM(AD96:AD98)</f>
        <v>1583</v>
      </c>
      <c r="AE99" s="64">
        <f t="shared" si="166"/>
        <v>409781</v>
      </c>
      <c r="AF99" s="64">
        <f t="shared" si="166"/>
        <v>-110738</v>
      </c>
      <c r="AG99" s="64">
        <f t="shared" si="166"/>
        <v>299043</v>
      </c>
      <c r="AH99" s="64">
        <f t="shared" si="166"/>
        <v>271533</v>
      </c>
      <c r="AI99" s="64">
        <f t="shared" si="161"/>
        <v>52549</v>
      </c>
      <c r="AJ99" s="64">
        <f t="shared" si="161"/>
        <v>0</v>
      </c>
      <c r="AK99" s="64">
        <f t="shared" si="161"/>
        <v>52549</v>
      </c>
      <c r="AL99" s="64">
        <f t="shared" ref="AL99:AM99" si="167">SUM(AL96:AL98)</f>
        <v>0</v>
      </c>
      <c r="AM99" s="64">
        <f t="shared" si="167"/>
        <v>52549</v>
      </c>
      <c r="AN99" s="64">
        <f t="shared" ref="AN99" si="168">SUM(AN96:AN98)</f>
        <v>-9000</v>
      </c>
      <c r="AO99" s="94">
        <f t="shared" si="119"/>
        <v>43549</v>
      </c>
      <c r="AP99" s="64">
        <f t="shared" ref="AP99" si="169">SUM(AP96:AP98)</f>
        <v>42273</v>
      </c>
      <c r="AQ99" s="60">
        <f t="shared" si="161"/>
        <v>82501</v>
      </c>
      <c r="AR99" s="60">
        <f t="shared" si="161"/>
        <v>10652</v>
      </c>
      <c r="AS99" s="60">
        <f t="shared" si="161"/>
        <v>93153</v>
      </c>
      <c r="AT99" s="60">
        <f t="shared" ref="AT99:AU99" si="170">SUM(AT96:AT98)</f>
        <v>0</v>
      </c>
      <c r="AU99" s="60">
        <f t="shared" si="170"/>
        <v>93153</v>
      </c>
      <c r="AV99" s="60">
        <f t="shared" ref="AV99:AX99" si="171">SUM(AV96:AV98)</f>
        <v>34046</v>
      </c>
      <c r="AW99" s="60">
        <f t="shared" si="171"/>
        <v>127199</v>
      </c>
      <c r="AX99" s="60">
        <f t="shared" si="171"/>
        <v>116164</v>
      </c>
      <c r="AY99" s="60">
        <f t="shared" si="161"/>
        <v>1631064</v>
      </c>
      <c r="AZ99" s="60">
        <f t="shared" si="161"/>
        <v>114903</v>
      </c>
      <c r="BA99" s="60">
        <f t="shared" si="161"/>
        <v>1745967</v>
      </c>
      <c r="BB99" s="60">
        <f t="shared" ref="BB99:BC99" si="172">SUM(BB96:BB98)</f>
        <v>600781</v>
      </c>
      <c r="BC99" s="60">
        <f t="shared" si="172"/>
        <v>2346748</v>
      </c>
      <c r="BD99" s="60">
        <f t="shared" ref="BD99:BF99" si="173">SUM(BD96:BD98)</f>
        <v>-269187</v>
      </c>
      <c r="BE99" s="60">
        <f t="shared" si="173"/>
        <v>2077561</v>
      </c>
      <c r="BF99" s="60">
        <f t="shared" si="173"/>
        <v>2012884</v>
      </c>
      <c r="BG99" s="60">
        <f t="shared" si="161"/>
        <v>0</v>
      </c>
      <c r="BH99" s="60">
        <f t="shared" si="161"/>
        <v>0</v>
      </c>
      <c r="BI99" s="60">
        <f t="shared" si="161"/>
        <v>0</v>
      </c>
      <c r="BJ99" s="60">
        <f t="shared" ref="BJ99:BK99" si="174">SUM(BJ96:BJ98)</f>
        <v>0</v>
      </c>
      <c r="BK99" s="60">
        <f t="shared" si="174"/>
        <v>0</v>
      </c>
      <c r="BL99" s="60">
        <f t="shared" ref="BL99:BN99" si="175">SUM(BL96:BL98)</f>
        <v>0</v>
      </c>
      <c r="BM99" s="60">
        <f t="shared" si="175"/>
        <v>0</v>
      </c>
      <c r="BN99" s="60">
        <f t="shared" si="175"/>
        <v>0</v>
      </c>
      <c r="BO99" s="60">
        <f t="shared" si="161"/>
        <v>150433</v>
      </c>
      <c r="BP99" s="60">
        <f t="shared" si="161"/>
        <v>-93933</v>
      </c>
      <c r="BQ99" s="60">
        <f t="shared" si="161"/>
        <v>56500</v>
      </c>
      <c r="BR99" s="60">
        <f t="shared" ref="BR99:BS99" si="176">SUM(BR96:BR98)</f>
        <v>41943</v>
      </c>
      <c r="BS99" s="60">
        <f t="shared" si="176"/>
        <v>98443</v>
      </c>
      <c r="BT99" s="60">
        <f t="shared" ref="BT99:BV99" si="177">SUM(BT96:BT98)</f>
        <v>-42339</v>
      </c>
      <c r="BU99" s="60">
        <f t="shared" si="177"/>
        <v>56104</v>
      </c>
      <c r="BV99" s="60">
        <f t="shared" si="177"/>
        <v>56103</v>
      </c>
      <c r="BW99" s="64">
        <f t="shared" si="161"/>
        <v>477916</v>
      </c>
      <c r="BX99" s="64">
        <f t="shared" si="161"/>
        <v>2274</v>
      </c>
      <c r="BY99" s="64">
        <f t="shared" si="161"/>
        <v>480190</v>
      </c>
      <c r="BZ99" s="64">
        <f t="shared" ref="BZ99:CA99" si="178">SUM(BZ96:BZ98)</f>
        <v>1300</v>
      </c>
      <c r="CA99" s="64">
        <f t="shared" si="178"/>
        <v>481490</v>
      </c>
      <c r="CB99" s="64">
        <f t="shared" ref="CB99:CD99" si="179">SUM(CB96:CB98)</f>
        <v>-653</v>
      </c>
      <c r="CC99" s="64">
        <f t="shared" si="179"/>
        <v>480837</v>
      </c>
      <c r="CD99" s="60">
        <f t="shared" si="179"/>
        <v>5836</v>
      </c>
      <c r="CE99" s="60">
        <f t="shared" si="161"/>
        <v>0</v>
      </c>
      <c r="CF99" s="60">
        <f t="shared" si="161"/>
        <v>0</v>
      </c>
      <c r="CG99" s="60">
        <f t="shared" si="161"/>
        <v>0</v>
      </c>
      <c r="CH99" s="60"/>
      <c r="CI99" s="72">
        <f t="shared" si="137"/>
        <v>0</v>
      </c>
      <c r="CJ99" s="72">
        <f t="shared" ref="CJ99" si="180">+CH99+CI99</f>
        <v>0</v>
      </c>
      <c r="CK99" s="26">
        <f t="shared" si="125"/>
        <v>0</v>
      </c>
      <c r="CL99" s="60">
        <f t="shared" ref="CL99" si="181">SUM(CL96:CL98)</f>
        <v>0</v>
      </c>
      <c r="CM99" s="60">
        <f t="shared" si="161"/>
        <v>0</v>
      </c>
      <c r="CN99" s="60">
        <f t="shared" si="161"/>
        <v>0</v>
      </c>
      <c r="CO99" s="60">
        <f t="shared" si="161"/>
        <v>0</v>
      </c>
      <c r="CP99" s="26"/>
      <c r="CQ99" s="26">
        <f t="shared" si="138"/>
        <v>0</v>
      </c>
      <c r="CR99" s="26">
        <f t="shared" ref="CR99" si="182">+CP99+CQ99</f>
        <v>0</v>
      </c>
      <c r="CS99" s="26">
        <f t="shared" si="126"/>
        <v>0</v>
      </c>
      <c r="CT99" s="60">
        <f t="shared" ref="CT99" si="183">SUM(CT96:CT98)</f>
        <v>0</v>
      </c>
      <c r="CU99" s="60">
        <f t="shared" si="161"/>
        <v>0</v>
      </c>
      <c r="CV99" s="60">
        <f t="shared" si="161"/>
        <v>0</v>
      </c>
      <c r="CW99" s="60">
        <f t="shared" si="161"/>
        <v>0</v>
      </c>
      <c r="CX99" s="11"/>
      <c r="CY99" s="63">
        <f t="shared" si="139"/>
        <v>0</v>
      </c>
      <c r="CZ99" s="63">
        <f t="shared" ref="CZ99" si="184">+CX99+CY99</f>
        <v>0</v>
      </c>
      <c r="DA99" s="63">
        <f t="shared" si="104"/>
        <v>0</v>
      </c>
      <c r="DB99" s="60">
        <f t="shared" ref="DB99" si="185">SUM(DB96:DB98)</f>
        <v>0</v>
      </c>
    </row>
    <row r="100" spans="1:106" s="2" customFormat="1" ht="18" customHeight="1" x14ac:dyDescent="0.25">
      <c r="A100" s="123" t="s">
        <v>11</v>
      </c>
      <c r="B100" s="124"/>
      <c r="C100" s="60">
        <f t="shared" ref="C100" si="186">+K100+S100+AA100+AI100+AQ100+AY100+BG100+BO100+BW100+CE100+CM100+CU100</f>
        <v>21888695</v>
      </c>
      <c r="D100" s="60">
        <f t="shared" ref="D100" si="187">+L100+T100+AB100+AJ100+AR100+AZ100+BH100+BP100+BX100+CF100+CN100+CV100</f>
        <v>3063665</v>
      </c>
      <c r="E100" s="60">
        <f t="shared" si="127"/>
        <v>24952360</v>
      </c>
      <c r="F100" s="60">
        <f t="shared" si="149"/>
        <v>1098474</v>
      </c>
      <c r="G100" s="60">
        <f t="shared" si="88"/>
        <v>26050834</v>
      </c>
      <c r="H100" s="60">
        <f t="shared" si="89"/>
        <v>-6749168</v>
      </c>
      <c r="I100" s="60">
        <f t="shared" si="90"/>
        <v>19301666</v>
      </c>
      <c r="J100" s="64">
        <f t="shared" si="91"/>
        <v>22869245</v>
      </c>
      <c r="K100" s="64">
        <f>+K67+K96</f>
        <v>268028</v>
      </c>
      <c r="L100" s="64">
        <f>+L67+L96</f>
        <v>2082</v>
      </c>
      <c r="M100" s="64">
        <f>+M67+M96</f>
        <v>270110</v>
      </c>
      <c r="N100" s="64">
        <f t="shared" ref="N100" si="188">+N67+N96</f>
        <v>41670</v>
      </c>
      <c r="O100" s="64">
        <f>+O67+O96</f>
        <v>311780</v>
      </c>
      <c r="P100" s="64">
        <f t="shared" ref="P100:Q100" si="189">+P67+P96</f>
        <v>-25406</v>
      </c>
      <c r="Q100" s="64">
        <f t="shared" si="189"/>
        <v>286374</v>
      </c>
      <c r="R100" s="64">
        <f>+R67+R96</f>
        <v>240872</v>
      </c>
      <c r="S100" s="64">
        <f>+S67+S96</f>
        <v>56856</v>
      </c>
      <c r="T100" s="64">
        <f>+T67+T96</f>
        <v>2253</v>
      </c>
      <c r="U100" s="64">
        <f>+U67+U96</f>
        <v>59109</v>
      </c>
      <c r="V100" s="64">
        <f t="shared" ref="V100:W100" si="190">+V67+V96</f>
        <v>5418</v>
      </c>
      <c r="W100" s="64">
        <f t="shared" si="190"/>
        <v>64527</v>
      </c>
      <c r="X100" s="64">
        <f t="shared" ref="X100:Z100" si="191">+X67+X96</f>
        <v>-1446</v>
      </c>
      <c r="Y100" s="64">
        <f t="shared" si="191"/>
        <v>63081</v>
      </c>
      <c r="Z100" s="64">
        <f t="shared" si="191"/>
        <v>56023</v>
      </c>
      <c r="AA100" s="64">
        <f>+AA67+AA96</f>
        <v>5881963</v>
      </c>
      <c r="AB100" s="64">
        <f>+AB67+AB96</f>
        <v>143659</v>
      </c>
      <c r="AC100" s="64">
        <f>+AC67+AC96</f>
        <v>6025622</v>
      </c>
      <c r="AD100" s="64">
        <f t="shared" ref="AD100:AH100" si="192">+AD67+AD96</f>
        <v>33876</v>
      </c>
      <c r="AE100" s="64">
        <f t="shared" si="192"/>
        <v>6059498</v>
      </c>
      <c r="AF100" s="64">
        <f t="shared" si="192"/>
        <v>-4160404</v>
      </c>
      <c r="AG100" s="64">
        <f>+AG67+AG96</f>
        <v>1899094</v>
      </c>
      <c r="AH100" s="64">
        <f t="shared" si="192"/>
        <v>1806921</v>
      </c>
      <c r="AI100" s="64">
        <f>+AI67+AI96</f>
        <v>69049</v>
      </c>
      <c r="AJ100" s="64">
        <f>+AJ67+AJ96</f>
        <v>0</v>
      </c>
      <c r="AK100" s="64">
        <f>+AK67+AK96</f>
        <v>69049</v>
      </c>
      <c r="AL100" s="64">
        <f t="shared" ref="AL100:AM100" si="193">+AL67+AL96</f>
        <v>0</v>
      </c>
      <c r="AM100" s="64">
        <f t="shared" si="193"/>
        <v>69049</v>
      </c>
      <c r="AN100" s="64">
        <f t="shared" ref="AN100" si="194">+AN67+AN96</f>
        <v>-9000</v>
      </c>
      <c r="AO100" s="94">
        <f t="shared" si="119"/>
        <v>60049</v>
      </c>
      <c r="AP100" s="64">
        <f t="shared" ref="AP100" si="195">+AP67+AP96</f>
        <v>54227</v>
      </c>
      <c r="AQ100" s="60">
        <f>+AQ67+AQ96</f>
        <v>1887793</v>
      </c>
      <c r="AR100" s="60">
        <f>+AR67+AR96</f>
        <v>12552</v>
      </c>
      <c r="AS100" s="60">
        <f>+AS67+AS96</f>
        <v>1900345</v>
      </c>
      <c r="AT100" s="60">
        <f t="shared" ref="AT100:AU100" si="196">+AT67+AT96</f>
        <v>2539</v>
      </c>
      <c r="AU100" s="60">
        <f t="shared" si="196"/>
        <v>1902884</v>
      </c>
      <c r="AV100" s="60">
        <f t="shared" ref="AV100:AX100" si="197">+AV67+AV96</f>
        <v>60072</v>
      </c>
      <c r="AW100" s="60">
        <f t="shared" si="197"/>
        <v>1962956</v>
      </c>
      <c r="AX100" s="64">
        <f t="shared" si="197"/>
        <v>1949672</v>
      </c>
      <c r="AY100" s="64">
        <f>+AY67+AY96</f>
        <v>3428813</v>
      </c>
      <c r="AZ100" s="64">
        <f>+AZ67+AZ96</f>
        <v>121233</v>
      </c>
      <c r="BA100" s="64">
        <f>+BA67+BA96</f>
        <v>3550046</v>
      </c>
      <c r="BB100" s="64">
        <f t="shared" ref="BB100:BC100" si="198">+BB67+BB96</f>
        <v>755812</v>
      </c>
      <c r="BC100" s="64">
        <f t="shared" si="198"/>
        <v>4305858</v>
      </c>
      <c r="BD100" s="64">
        <f t="shared" ref="BD100:BF100" si="199">+BD67+BD96</f>
        <v>-201998</v>
      </c>
      <c r="BE100" s="64">
        <f t="shared" si="199"/>
        <v>4103860</v>
      </c>
      <c r="BF100" s="64">
        <f t="shared" si="199"/>
        <v>4038640</v>
      </c>
      <c r="BG100" s="64">
        <f>+BG67+BG96</f>
        <v>0</v>
      </c>
      <c r="BH100" s="64">
        <f>+BH67+BH96</f>
        <v>7851</v>
      </c>
      <c r="BI100" s="64">
        <f>+BI67+BI96</f>
        <v>7851</v>
      </c>
      <c r="BJ100" s="64">
        <f t="shared" ref="BJ100:BK100" si="200">+BJ67+BJ96</f>
        <v>1589975</v>
      </c>
      <c r="BK100" s="64">
        <f t="shared" si="200"/>
        <v>1597826</v>
      </c>
      <c r="BL100" s="64">
        <f t="shared" ref="BL100:BN100" si="201">+BL67+BL96</f>
        <v>0</v>
      </c>
      <c r="BM100" s="64">
        <f t="shared" si="201"/>
        <v>1597826</v>
      </c>
      <c r="BN100" s="64">
        <f t="shared" si="201"/>
        <v>1597826</v>
      </c>
      <c r="BO100" s="64">
        <f>+BO67+BO96</f>
        <v>166508</v>
      </c>
      <c r="BP100" s="64">
        <f>+BP67+BP96</f>
        <v>-75054</v>
      </c>
      <c r="BQ100" s="64">
        <f>+BQ67+BQ96</f>
        <v>91454</v>
      </c>
      <c r="BR100" s="64">
        <f t="shared" ref="BR100:BS100" si="202">+BR67+BR96</f>
        <v>41943</v>
      </c>
      <c r="BS100" s="64">
        <f t="shared" si="202"/>
        <v>133397</v>
      </c>
      <c r="BT100" s="64">
        <f t="shared" ref="BT100" si="203">+BT67+BT96</f>
        <v>-39047</v>
      </c>
      <c r="BU100" s="64">
        <f>+BU67+BU96</f>
        <v>94350</v>
      </c>
      <c r="BV100" s="64">
        <f t="shared" ref="BV100" si="204">+BV67+BV96</f>
        <v>94347</v>
      </c>
      <c r="BW100" s="64">
        <f>+BW67+BW96</f>
        <v>5084362</v>
      </c>
      <c r="BX100" s="64">
        <f>+BX67+BX96</f>
        <v>27601</v>
      </c>
      <c r="BY100" s="64">
        <f>+BY67+BY96</f>
        <v>5111963</v>
      </c>
      <c r="BZ100" s="64">
        <f t="shared" ref="BZ100" si="205">+BZ67+BZ96</f>
        <v>39887</v>
      </c>
      <c r="CA100" s="64">
        <f t="shared" ref="CA100:CY100" si="206">+CA67+CA96</f>
        <v>5151850</v>
      </c>
      <c r="CB100" s="64">
        <f t="shared" ref="CB100:CD100" si="207">+CB67+CB96</f>
        <v>-1681659</v>
      </c>
      <c r="CC100" s="64">
        <f t="shared" si="207"/>
        <v>3470191</v>
      </c>
      <c r="CD100" s="64">
        <f t="shared" si="207"/>
        <v>1103415</v>
      </c>
      <c r="CE100" s="64">
        <f t="shared" si="206"/>
        <v>1623400</v>
      </c>
      <c r="CF100" s="64">
        <f t="shared" si="206"/>
        <v>15216</v>
      </c>
      <c r="CG100" s="64">
        <f t="shared" si="206"/>
        <v>1638616</v>
      </c>
      <c r="CH100" s="64">
        <f t="shared" si="206"/>
        <v>32027</v>
      </c>
      <c r="CI100" s="95">
        <f t="shared" si="206"/>
        <v>1670643</v>
      </c>
      <c r="CJ100" s="95">
        <f t="shared" ref="CJ100:CL100" si="208">+CJ67+CJ96</f>
        <v>-228399</v>
      </c>
      <c r="CK100" s="64">
        <f t="shared" si="208"/>
        <v>1442244</v>
      </c>
      <c r="CL100" s="64">
        <f t="shared" si="208"/>
        <v>578393</v>
      </c>
      <c r="CM100" s="64">
        <f t="shared" si="206"/>
        <v>1887337</v>
      </c>
      <c r="CN100" s="60">
        <f t="shared" si="206"/>
        <v>458280</v>
      </c>
      <c r="CO100" s="60">
        <f t="shared" si="206"/>
        <v>2345617</v>
      </c>
      <c r="CP100" s="60">
        <f t="shared" si="206"/>
        <v>1134792</v>
      </c>
      <c r="CQ100" s="60">
        <f t="shared" si="206"/>
        <v>3480409</v>
      </c>
      <c r="CR100" s="60">
        <f t="shared" ref="CR100:CT100" si="209">+CR67+CR96</f>
        <v>368501</v>
      </c>
      <c r="CS100" s="60">
        <f t="shared" si="209"/>
        <v>3848910</v>
      </c>
      <c r="CT100" s="64">
        <f t="shared" si="209"/>
        <v>11348909</v>
      </c>
      <c r="CU100" s="60">
        <f t="shared" si="206"/>
        <v>1534586</v>
      </c>
      <c r="CV100" s="60">
        <f t="shared" si="206"/>
        <v>2347992</v>
      </c>
      <c r="CW100" s="60">
        <f t="shared" si="206"/>
        <v>3882578</v>
      </c>
      <c r="CX100" s="60">
        <f t="shared" si="206"/>
        <v>-2579465</v>
      </c>
      <c r="CY100" s="60">
        <f t="shared" si="206"/>
        <v>1303113</v>
      </c>
      <c r="CZ100" s="60">
        <f t="shared" ref="CZ100:DB100" si="210">+CZ67+CZ96</f>
        <v>-830382</v>
      </c>
      <c r="DA100" s="60">
        <f t="shared" si="210"/>
        <v>472731</v>
      </c>
      <c r="DB100" s="64">
        <f t="shared" si="210"/>
        <v>0</v>
      </c>
    </row>
    <row r="101" spans="1:106" s="2" customFormat="1" ht="18" customHeight="1" x14ac:dyDescent="0.25">
      <c r="A101" s="75"/>
      <c r="B101" s="76"/>
      <c r="C101" s="78">
        <f t="shared" ref="C101:F101" si="211">+C67+C96</f>
        <v>21888695</v>
      </c>
      <c r="D101" s="78">
        <f t="shared" si="211"/>
        <v>3063665</v>
      </c>
      <c r="E101" s="78">
        <f t="shared" si="211"/>
        <v>24952360</v>
      </c>
      <c r="F101" s="78">
        <f t="shared" si="211"/>
        <v>1098474</v>
      </c>
      <c r="G101" s="78">
        <f>+G67+G96</f>
        <v>26050834</v>
      </c>
      <c r="H101" s="78"/>
      <c r="I101" s="78">
        <f>+I67+I96</f>
        <v>19301666</v>
      </c>
      <c r="J101" s="78">
        <f>+J67+J96</f>
        <v>22869245</v>
      </c>
      <c r="K101" s="60"/>
      <c r="L101" s="60"/>
      <c r="M101" s="60"/>
      <c r="N101" s="60"/>
      <c r="O101" s="60"/>
      <c r="P101" s="60"/>
      <c r="Q101" s="26">
        <f>+O100+P100</f>
        <v>286374</v>
      </c>
      <c r="R101" s="78"/>
      <c r="S101" s="60"/>
      <c r="T101" s="60"/>
      <c r="U101" s="60"/>
      <c r="V101" s="60"/>
      <c r="W101" s="60"/>
      <c r="X101" s="60"/>
      <c r="Y101" s="26">
        <f>SUM(W100:X100)</f>
        <v>63081</v>
      </c>
      <c r="Z101" s="26"/>
      <c r="AA101" s="60"/>
      <c r="AB101" s="60"/>
      <c r="AC101" s="60"/>
      <c r="AD101" s="60"/>
      <c r="AE101" s="60"/>
      <c r="AF101" s="60"/>
      <c r="AG101" s="41">
        <f>SUM(AE100:AF100)</f>
        <v>1899094</v>
      </c>
      <c r="AH101" s="26"/>
      <c r="AI101" s="60"/>
      <c r="AJ101" s="60"/>
      <c r="AK101" s="60"/>
      <c r="AL101" s="60"/>
      <c r="AM101" s="60"/>
      <c r="AN101" s="60"/>
      <c r="AO101" s="61">
        <f t="shared" si="119"/>
        <v>0</v>
      </c>
      <c r="AP101" s="26"/>
      <c r="AQ101" s="60"/>
      <c r="AR101" s="60"/>
      <c r="AS101" s="60"/>
      <c r="AT101" s="60"/>
      <c r="AU101" s="60"/>
      <c r="AV101" s="60"/>
      <c r="AW101" s="62">
        <f t="shared" si="120"/>
        <v>0</v>
      </c>
      <c r="AX101" s="26"/>
      <c r="AY101" s="60"/>
      <c r="AZ101" s="60"/>
      <c r="BA101" s="60"/>
      <c r="BB101" s="60"/>
      <c r="BC101" s="60"/>
      <c r="BD101" s="60"/>
      <c r="BE101" s="62">
        <f t="shared" si="121"/>
        <v>0</v>
      </c>
      <c r="BF101" s="26"/>
      <c r="BG101" s="60"/>
      <c r="BH101" s="60"/>
      <c r="BI101" s="60"/>
      <c r="BJ101" s="60"/>
      <c r="BK101" s="60"/>
      <c r="BL101" s="60"/>
      <c r="BM101" s="26">
        <f t="shared" si="122"/>
        <v>0</v>
      </c>
      <c r="BN101" s="26"/>
      <c r="BO101" s="60"/>
      <c r="BP101" s="60"/>
      <c r="BQ101" s="60"/>
      <c r="BR101" s="60"/>
      <c r="BS101" s="60"/>
      <c r="BT101" s="60"/>
      <c r="BU101" s="26">
        <f t="shared" si="123"/>
        <v>0</v>
      </c>
      <c r="BV101" s="26"/>
      <c r="BW101" s="64"/>
      <c r="BX101" s="64"/>
      <c r="BY101" s="64"/>
      <c r="BZ101" s="64"/>
      <c r="CA101" s="64"/>
      <c r="CB101" s="64"/>
      <c r="CC101" s="26">
        <f t="shared" si="124"/>
        <v>0</v>
      </c>
      <c r="CD101" s="26"/>
      <c r="CE101" s="60"/>
      <c r="CF101" s="60"/>
      <c r="CG101" s="60"/>
      <c r="CH101" s="60"/>
      <c r="CI101" s="82"/>
      <c r="CJ101" s="60"/>
      <c r="CK101" s="26">
        <f t="shared" si="125"/>
        <v>0</v>
      </c>
      <c r="CL101" s="26"/>
      <c r="CM101" s="60"/>
      <c r="CN101" s="60"/>
      <c r="CO101" s="60"/>
      <c r="CP101" s="60"/>
      <c r="CQ101" s="60"/>
      <c r="CR101" s="60"/>
      <c r="CS101" s="26">
        <f t="shared" si="126"/>
        <v>0</v>
      </c>
      <c r="CT101" s="26"/>
      <c r="CU101" s="60"/>
      <c r="CV101" s="60"/>
      <c r="CW101" s="60"/>
      <c r="CX101" s="60"/>
      <c r="CY101" s="60"/>
      <c r="CZ101" s="60"/>
      <c r="DA101" s="60"/>
      <c r="DB101" s="26"/>
    </row>
    <row r="102" spans="1:106" ht="18" customHeight="1" x14ac:dyDescent="0.25">
      <c r="A102" s="125" t="s">
        <v>137</v>
      </c>
      <c r="B102" s="126"/>
      <c r="C102" s="60">
        <f>+C69+C97</f>
        <v>2762407</v>
      </c>
      <c r="D102" s="60">
        <f>+D69+D97</f>
        <v>239978</v>
      </c>
      <c r="E102" s="60">
        <f t="shared" si="127"/>
        <v>3002385</v>
      </c>
      <c r="F102" s="60">
        <f t="shared" si="149"/>
        <v>97095</v>
      </c>
      <c r="G102" s="60">
        <f t="shared" ref="G102:J103" si="212">+O102+W102+AE102+AM102+AU102+BC102+BK102+BS102+CA102+CI102+CQ102+CY102</f>
        <v>3099480</v>
      </c>
      <c r="H102" s="60">
        <f t="shared" si="212"/>
        <v>-151138</v>
      </c>
      <c r="I102" s="60">
        <f t="shared" si="212"/>
        <v>2948342</v>
      </c>
      <c r="J102" s="60">
        <f>+R102+Z102+AH102+AP102+AX102+BF102+BN102+BV102+CD102+CL102+CT102+DB102</f>
        <v>2932163</v>
      </c>
      <c r="K102" s="60">
        <f>+K69+K97</f>
        <v>1885499</v>
      </c>
      <c r="L102" s="60">
        <f>+L69+L97</f>
        <v>177837</v>
      </c>
      <c r="M102" s="60">
        <f>+M69+M97</f>
        <v>2063336</v>
      </c>
      <c r="N102" s="60">
        <f t="shared" ref="N102:P102" si="213">+N69+N97</f>
        <v>84053</v>
      </c>
      <c r="O102" s="60">
        <f t="shared" si="213"/>
        <v>2147389</v>
      </c>
      <c r="P102" s="60">
        <f t="shared" si="213"/>
        <v>114485</v>
      </c>
      <c r="Q102" s="26">
        <f t="shared" si="116"/>
        <v>2261874</v>
      </c>
      <c r="R102" s="60">
        <f>+R69+R97</f>
        <v>2261630</v>
      </c>
      <c r="S102" s="60">
        <f>+S69+S97</f>
        <v>263104</v>
      </c>
      <c r="T102" s="60">
        <f>+T69+T97</f>
        <v>23860</v>
      </c>
      <c r="U102" s="60">
        <f>+U69+U97</f>
        <v>286964</v>
      </c>
      <c r="V102" s="60">
        <f t="shared" ref="V102:Y102" si="214">+V69+V97</f>
        <v>11015</v>
      </c>
      <c r="W102" s="60">
        <f t="shared" si="214"/>
        <v>297979</v>
      </c>
      <c r="X102" s="60">
        <f t="shared" si="214"/>
        <v>-3799</v>
      </c>
      <c r="Y102" s="60">
        <f t="shared" si="214"/>
        <v>294180</v>
      </c>
      <c r="Z102" s="60">
        <f t="shared" ref="Z102" si="215">+Z69+Z97</f>
        <v>294172</v>
      </c>
      <c r="AA102" s="60">
        <f>+AA69+AA97</f>
        <v>563813</v>
      </c>
      <c r="AB102" s="60">
        <f>+AB69+AB97</f>
        <v>32167</v>
      </c>
      <c r="AC102" s="60">
        <f>+AC69+AC97</f>
        <v>595980</v>
      </c>
      <c r="AD102" s="60">
        <f t="shared" ref="AD102:AF102" si="216">+AD69+AD97</f>
        <v>2027</v>
      </c>
      <c r="AE102" s="60">
        <f>+AE69+AE97</f>
        <v>598007</v>
      </c>
      <c r="AF102" s="60">
        <f t="shared" si="216"/>
        <v>-239065</v>
      </c>
      <c r="AG102" s="43">
        <f t="shared" si="118"/>
        <v>358942</v>
      </c>
      <c r="AH102" s="60">
        <f>+AH69+AH97</f>
        <v>344597</v>
      </c>
      <c r="AI102" s="60">
        <f>+AI69+AI97</f>
        <v>0</v>
      </c>
      <c r="AJ102" s="60">
        <f>+AJ69+AJ97</f>
        <v>0</v>
      </c>
      <c r="AK102" s="60">
        <f>+AK69+AK97</f>
        <v>0</v>
      </c>
      <c r="AL102" s="60">
        <f t="shared" ref="AL102:AM102" si="217">+AL69+AL97</f>
        <v>0</v>
      </c>
      <c r="AM102" s="60">
        <f t="shared" si="217"/>
        <v>0</v>
      </c>
      <c r="AN102" s="60">
        <f t="shared" ref="AN102:AO102" si="218">+AN69+AN97</f>
        <v>0</v>
      </c>
      <c r="AO102" s="60">
        <f t="shared" si="218"/>
        <v>0</v>
      </c>
      <c r="AP102" s="60">
        <f t="shared" ref="AP102" si="219">+AP69+AP97</f>
        <v>0</v>
      </c>
      <c r="AQ102" s="60">
        <f>+AQ69+AQ97</f>
        <v>0</v>
      </c>
      <c r="AR102" s="60">
        <f>+AR69+AR97</f>
        <v>0</v>
      </c>
      <c r="AS102" s="60">
        <f>+AS69+AS97</f>
        <v>0</v>
      </c>
      <c r="AT102" s="60">
        <f t="shared" ref="AT102:AU102" si="220">+AT69+AT97</f>
        <v>0</v>
      </c>
      <c r="AU102" s="60">
        <f t="shared" si="220"/>
        <v>0</v>
      </c>
      <c r="AV102" s="60">
        <f t="shared" ref="AV102:AW102" si="221">+AV69+AV97</f>
        <v>0</v>
      </c>
      <c r="AW102" s="60">
        <f t="shared" si="221"/>
        <v>0</v>
      </c>
      <c r="AX102" s="60">
        <f t="shared" ref="AX102" si="222">+AX69+AX97</f>
        <v>0</v>
      </c>
      <c r="AY102" s="60">
        <f>+AY69+AY97</f>
        <v>0</v>
      </c>
      <c r="AZ102" s="60">
        <f>+AZ69+AZ97</f>
        <v>0</v>
      </c>
      <c r="BA102" s="60">
        <f>+BA69+BA97</f>
        <v>0</v>
      </c>
      <c r="BB102" s="60">
        <f t="shared" ref="BB102:BC102" si="223">+BB69+BB97</f>
        <v>0</v>
      </c>
      <c r="BC102" s="60">
        <f t="shared" si="223"/>
        <v>0</v>
      </c>
      <c r="BD102" s="60">
        <f t="shared" ref="BD102:BE102" si="224">+BD69+BD97</f>
        <v>0</v>
      </c>
      <c r="BE102" s="60">
        <f t="shared" si="224"/>
        <v>0</v>
      </c>
      <c r="BF102" s="60">
        <f t="shared" ref="BF102" si="225">+BF69+BF97</f>
        <v>0</v>
      </c>
      <c r="BG102" s="60">
        <f>+BG69+BG97</f>
        <v>0</v>
      </c>
      <c r="BH102" s="60">
        <f>+BH69+BH97</f>
        <v>0</v>
      </c>
      <c r="BI102" s="60">
        <f>+BI69+BI97</f>
        <v>0</v>
      </c>
      <c r="BJ102" s="60">
        <f t="shared" ref="BJ102:BK102" si="226">+BJ69+BJ97</f>
        <v>0</v>
      </c>
      <c r="BK102" s="60">
        <f t="shared" si="226"/>
        <v>0</v>
      </c>
      <c r="BL102" s="60">
        <f t="shared" ref="BL102:BM102" si="227">+BL69+BL97</f>
        <v>0</v>
      </c>
      <c r="BM102" s="60">
        <f t="shared" si="227"/>
        <v>0</v>
      </c>
      <c r="BN102" s="60">
        <f t="shared" ref="BN102" si="228">+BN69+BN97</f>
        <v>0</v>
      </c>
      <c r="BO102" s="60">
        <f>+BO69+BO97</f>
        <v>0</v>
      </c>
      <c r="BP102" s="60">
        <f>+BP69+BP97</f>
        <v>0</v>
      </c>
      <c r="BQ102" s="60">
        <f>+BQ69+BQ97</f>
        <v>0</v>
      </c>
      <c r="BR102" s="60">
        <f t="shared" ref="BR102:BS102" si="229">+BR69+BR97</f>
        <v>0</v>
      </c>
      <c r="BS102" s="60">
        <f t="shared" si="229"/>
        <v>0</v>
      </c>
      <c r="BT102" s="60">
        <f t="shared" ref="BT102:BU102" si="230">+BT69+BT97</f>
        <v>0</v>
      </c>
      <c r="BU102" s="60">
        <f t="shared" si="230"/>
        <v>0</v>
      </c>
      <c r="BV102" s="60">
        <f t="shared" ref="BV102" si="231">+BV69+BV97</f>
        <v>0</v>
      </c>
      <c r="BW102" s="64">
        <f>+BW69+BW97</f>
        <v>49991</v>
      </c>
      <c r="BX102" s="64">
        <f>+BX69+BX97</f>
        <v>6114</v>
      </c>
      <c r="BY102" s="64">
        <f>+BY69+BY97</f>
        <v>56105</v>
      </c>
      <c r="BZ102" s="64">
        <f t="shared" ref="BZ102:CA102" si="232">+BZ69+BZ97</f>
        <v>0</v>
      </c>
      <c r="CA102" s="64">
        <f t="shared" si="232"/>
        <v>56105</v>
      </c>
      <c r="CB102" s="64">
        <f t="shared" ref="CB102:CC102" si="233">+CB69+CB97</f>
        <v>-22759</v>
      </c>
      <c r="CC102" s="64">
        <f t="shared" si="233"/>
        <v>33346</v>
      </c>
      <c r="CD102" s="64">
        <f t="shared" ref="CD102" si="234">+CD69+CD97</f>
        <v>31764</v>
      </c>
      <c r="CE102" s="60">
        <f>+CE69+CE97</f>
        <v>0</v>
      </c>
      <c r="CF102" s="60">
        <f>+CF69+CF97</f>
        <v>0</v>
      </c>
      <c r="CG102" s="60">
        <f>+CG69+CG97</f>
        <v>0</v>
      </c>
      <c r="CH102" s="60">
        <f t="shared" ref="CH102:CI102" si="235">+CH69+CH97</f>
        <v>0</v>
      </c>
      <c r="CI102" s="82">
        <f t="shared" si="235"/>
        <v>0</v>
      </c>
      <c r="CJ102" s="82">
        <f t="shared" ref="CJ102:CK102" si="236">+CJ69+CJ97</f>
        <v>0</v>
      </c>
      <c r="CK102" s="60">
        <f t="shared" si="236"/>
        <v>0</v>
      </c>
      <c r="CL102" s="60">
        <f t="shared" ref="CL102" si="237">+CL69+CL97</f>
        <v>0</v>
      </c>
      <c r="CM102" s="60">
        <f>+CM69+CM97</f>
        <v>0</v>
      </c>
      <c r="CN102" s="60">
        <f>+CN69+CN97</f>
        <v>0</v>
      </c>
      <c r="CO102" s="60">
        <f>+CO69+CO97</f>
        <v>0</v>
      </c>
      <c r="CP102" s="60">
        <f t="shared" ref="CP102:CQ102" si="238">+CP69+CP97</f>
        <v>0</v>
      </c>
      <c r="CQ102" s="60">
        <f t="shared" si="238"/>
        <v>0</v>
      </c>
      <c r="CR102" s="60">
        <f t="shared" ref="CR102:CS102" si="239">+CR69+CR97</f>
        <v>0</v>
      </c>
      <c r="CS102" s="60">
        <f t="shared" si="239"/>
        <v>0</v>
      </c>
      <c r="CT102" s="60">
        <f t="shared" ref="CT102" si="240">+CT69+CT97</f>
        <v>0</v>
      </c>
      <c r="CU102" s="60">
        <f>+CU69+CU97</f>
        <v>0</v>
      </c>
      <c r="CV102" s="60">
        <f>+CV69+CV97</f>
        <v>0</v>
      </c>
      <c r="CW102" s="60">
        <f>+CW69+CW97</f>
        <v>0</v>
      </c>
      <c r="CX102" s="60">
        <f t="shared" ref="CX102:CY102" si="241">+CX69+CX97</f>
        <v>0</v>
      </c>
      <c r="CY102" s="60">
        <f t="shared" si="241"/>
        <v>0</v>
      </c>
      <c r="CZ102" s="60">
        <f t="shared" ref="CZ102:DA102" si="242">+CZ69+CZ97</f>
        <v>0</v>
      </c>
      <c r="DA102" s="60">
        <f t="shared" si="242"/>
        <v>0</v>
      </c>
      <c r="DB102" s="60">
        <f t="shared" ref="DB102" si="243">+DB69+DB97</f>
        <v>0</v>
      </c>
    </row>
    <row r="103" spans="1:106" ht="18" customHeight="1" x14ac:dyDescent="0.25">
      <c r="A103" s="125" t="s">
        <v>142</v>
      </c>
      <c r="B103" s="126"/>
      <c r="C103" s="60">
        <f>+C70+C98</f>
        <v>1105620</v>
      </c>
      <c r="D103" s="60">
        <f t="shared" ref="D103:CV103" si="244">+D70+D98</f>
        <v>30805</v>
      </c>
      <c r="E103" s="60">
        <f t="shared" si="127"/>
        <v>1136425</v>
      </c>
      <c r="F103" s="60">
        <f t="shared" si="149"/>
        <v>-10177</v>
      </c>
      <c r="G103" s="60">
        <f t="shared" si="212"/>
        <v>1126248</v>
      </c>
      <c r="H103" s="60">
        <f t="shared" si="212"/>
        <v>-91272</v>
      </c>
      <c r="I103" s="60">
        <f t="shared" si="212"/>
        <v>1034976</v>
      </c>
      <c r="J103" s="60">
        <f t="shared" si="212"/>
        <v>1028562</v>
      </c>
      <c r="K103" s="60">
        <f t="shared" si="244"/>
        <v>789258</v>
      </c>
      <c r="L103" s="60">
        <f t="shared" si="244"/>
        <v>18594</v>
      </c>
      <c r="M103" s="60">
        <f t="shared" si="244"/>
        <v>807852</v>
      </c>
      <c r="N103" s="60">
        <f t="shared" ref="N103:P103" si="245">+N70+N98</f>
        <v>0</v>
      </c>
      <c r="O103" s="60">
        <f t="shared" si="245"/>
        <v>807852</v>
      </c>
      <c r="P103" s="60">
        <f t="shared" si="245"/>
        <v>-35854</v>
      </c>
      <c r="Q103" s="26">
        <f t="shared" si="116"/>
        <v>771998</v>
      </c>
      <c r="R103" s="60">
        <f>+R70+R98</f>
        <v>770325</v>
      </c>
      <c r="S103" s="60">
        <f t="shared" si="244"/>
        <v>118803</v>
      </c>
      <c r="T103" s="60">
        <f t="shared" si="244"/>
        <v>2688</v>
      </c>
      <c r="U103" s="60">
        <f t="shared" si="244"/>
        <v>121491</v>
      </c>
      <c r="V103" s="60">
        <f t="shared" ref="V103:Y103" si="246">+V70+V98</f>
        <v>0</v>
      </c>
      <c r="W103" s="60">
        <f t="shared" si="246"/>
        <v>121491</v>
      </c>
      <c r="X103" s="60">
        <f t="shared" si="246"/>
        <v>-7000</v>
      </c>
      <c r="Y103" s="60">
        <f t="shared" si="246"/>
        <v>114491</v>
      </c>
      <c r="Z103" s="60">
        <f t="shared" ref="Z103" si="247">+Z70+Z98</f>
        <v>113863</v>
      </c>
      <c r="AA103" s="60">
        <f t="shared" si="244"/>
        <v>183981</v>
      </c>
      <c r="AB103" s="60">
        <f t="shared" si="244"/>
        <v>8786</v>
      </c>
      <c r="AC103" s="60">
        <f t="shared" si="244"/>
        <v>192767</v>
      </c>
      <c r="AD103" s="60">
        <f t="shared" ref="AD103:AE103" si="248">+AD70+AD98</f>
        <v>-11157</v>
      </c>
      <c r="AE103" s="60">
        <f t="shared" si="248"/>
        <v>181610</v>
      </c>
      <c r="AF103" s="60">
        <f t="shared" ref="AF103" si="249">+AF70+AF98</f>
        <v>-41018</v>
      </c>
      <c r="AG103" s="43">
        <f t="shared" si="118"/>
        <v>140592</v>
      </c>
      <c r="AH103" s="43">
        <f>+AH70+AH98</f>
        <v>136635</v>
      </c>
      <c r="AI103" s="60">
        <f t="shared" si="244"/>
        <v>0</v>
      </c>
      <c r="AJ103" s="60">
        <f t="shared" si="244"/>
        <v>0</v>
      </c>
      <c r="AK103" s="60">
        <f t="shared" si="244"/>
        <v>0</v>
      </c>
      <c r="AL103" s="60">
        <f t="shared" ref="AL103:AM103" si="250">+AL70+AL98</f>
        <v>0</v>
      </c>
      <c r="AM103" s="60">
        <f t="shared" si="250"/>
        <v>0</v>
      </c>
      <c r="AN103" s="60">
        <f t="shared" ref="AN103:AO103" si="251">+AN70+AN98</f>
        <v>0</v>
      </c>
      <c r="AO103" s="60">
        <f t="shared" si="251"/>
        <v>0</v>
      </c>
      <c r="AP103" s="60">
        <f t="shared" ref="AP103" si="252">+AP70+AP98</f>
        <v>0</v>
      </c>
      <c r="AQ103" s="60">
        <f t="shared" si="244"/>
        <v>0</v>
      </c>
      <c r="AR103" s="60">
        <f t="shared" si="244"/>
        <v>0</v>
      </c>
      <c r="AS103" s="60">
        <f t="shared" si="244"/>
        <v>0</v>
      </c>
      <c r="AT103" s="60">
        <f t="shared" ref="AT103:AU103" si="253">+AT70+AT98</f>
        <v>0</v>
      </c>
      <c r="AU103" s="60">
        <f t="shared" si="253"/>
        <v>0</v>
      </c>
      <c r="AV103" s="60">
        <f t="shared" ref="AV103:AW103" si="254">+AV70+AV98</f>
        <v>0</v>
      </c>
      <c r="AW103" s="60">
        <f t="shared" si="254"/>
        <v>0</v>
      </c>
      <c r="AX103" s="60">
        <f t="shared" ref="AX103" si="255">+AX70+AX98</f>
        <v>0</v>
      </c>
      <c r="AY103" s="60">
        <f t="shared" si="244"/>
        <v>0</v>
      </c>
      <c r="AZ103" s="60">
        <f t="shared" si="244"/>
        <v>0</v>
      </c>
      <c r="BA103" s="60">
        <f t="shared" si="244"/>
        <v>0</v>
      </c>
      <c r="BB103" s="60">
        <f t="shared" ref="BB103:BC103" si="256">+BB70+BB98</f>
        <v>0</v>
      </c>
      <c r="BC103" s="60">
        <f t="shared" si="256"/>
        <v>0</v>
      </c>
      <c r="BD103" s="60">
        <f t="shared" ref="BD103:BE103" si="257">+BD70+BD98</f>
        <v>0</v>
      </c>
      <c r="BE103" s="60">
        <f t="shared" si="257"/>
        <v>0</v>
      </c>
      <c r="BF103" s="60">
        <f t="shared" ref="BF103" si="258">+BF70+BF98</f>
        <v>0</v>
      </c>
      <c r="BG103" s="60">
        <f t="shared" si="244"/>
        <v>0</v>
      </c>
      <c r="BH103" s="60">
        <f t="shared" si="244"/>
        <v>0</v>
      </c>
      <c r="BI103" s="60">
        <f t="shared" si="244"/>
        <v>0</v>
      </c>
      <c r="BJ103" s="60">
        <f t="shared" ref="BJ103:BK103" si="259">+BJ70+BJ98</f>
        <v>0</v>
      </c>
      <c r="BK103" s="60">
        <f t="shared" si="259"/>
        <v>0</v>
      </c>
      <c r="BL103" s="60">
        <f t="shared" ref="BL103:BM103" si="260">+BL70+BL98</f>
        <v>0</v>
      </c>
      <c r="BM103" s="60">
        <f t="shared" si="260"/>
        <v>0</v>
      </c>
      <c r="BN103" s="60">
        <f t="shared" ref="BN103" si="261">+BN70+BN98</f>
        <v>0</v>
      </c>
      <c r="BO103" s="60">
        <f t="shared" si="244"/>
        <v>0</v>
      </c>
      <c r="BP103" s="60">
        <f t="shared" si="244"/>
        <v>0</v>
      </c>
      <c r="BQ103" s="60">
        <f t="shared" si="244"/>
        <v>0</v>
      </c>
      <c r="BR103" s="60">
        <f t="shared" ref="BR103:BS103" si="262">+BR70+BR98</f>
        <v>0</v>
      </c>
      <c r="BS103" s="60">
        <f t="shared" si="262"/>
        <v>0</v>
      </c>
      <c r="BT103" s="60">
        <f t="shared" ref="BT103:BU103" si="263">+BT70+BT98</f>
        <v>0</v>
      </c>
      <c r="BU103" s="60">
        <f t="shared" si="263"/>
        <v>0</v>
      </c>
      <c r="BV103" s="60">
        <f t="shared" ref="BV103" si="264">+BV70+BV98</f>
        <v>0</v>
      </c>
      <c r="BW103" s="64">
        <f t="shared" si="244"/>
        <v>13578</v>
      </c>
      <c r="BX103" s="64">
        <f t="shared" si="244"/>
        <v>737</v>
      </c>
      <c r="BY103" s="64">
        <f t="shared" si="244"/>
        <v>14315</v>
      </c>
      <c r="BZ103" s="64">
        <f t="shared" ref="BZ103:CA103" si="265">+BZ70+BZ98</f>
        <v>980</v>
      </c>
      <c r="CA103" s="64">
        <f t="shared" si="265"/>
        <v>15295</v>
      </c>
      <c r="CB103" s="64">
        <f t="shared" ref="CB103:CC103" si="266">+CB70+CB98</f>
        <v>-7400</v>
      </c>
      <c r="CC103" s="64">
        <f t="shared" si="266"/>
        <v>7895</v>
      </c>
      <c r="CD103" s="64">
        <f t="shared" ref="CD103" si="267">+CD70+CD98</f>
        <v>7739</v>
      </c>
      <c r="CE103" s="60">
        <f t="shared" si="244"/>
        <v>0</v>
      </c>
      <c r="CF103" s="60">
        <f t="shared" si="244"/>
        <v>0</v>
      </c>
      <c r="CG103" s="60">
        <f t="shared" si="244"/>
        <v>0</v>
      </c>
      <c r="CH103" s="60">
        <f t="shared" ref="CH103:CI103" si="268">+CH70+CH98</f>
        <v>0</v>
      </c>
      <c r="CI103" s="82">
        <f t="shared" si="268"/>
        <v>0</v>
      </c>
      <c r="CJ103" s="82">
        <f t="shared" ref="CJ103:CK103" si="269">+CJ70+CJ98</f>
        <v>0</v>
      </c>
      <c r="CK103" s="60">
        <f t="shared" si="269"/>
        <v>0</v>
      </c>
      <c r="CL103" s="60">
        <f t="shared" ref="CL103" si="270">+CL70+CL98</f>
        <v>0</v>
      </c>
      <c r="CM103" s="60">
        <f t="shared" si="244"/>
        <v>0</v>
      </c>
      <c r="CN103" s="60">
        <f t="shared" si="244"/>
        <v>0</v>
      </c>
      <c r="CO103" s="60">
        <f t="shared" si="244"/>
        <v>0</v>
      </c>
      <c r="CP103" s="60">
        <f t="shared" ref="CP103:CQ103" si="271">+CP70+CP98</f>
        <v>0</v>
      </c>
      <c r="CQ103" s="60">
        <f t="shared" si="271"/>
        <v>0</v>
      </c>
      <c r="CR103" s="60">
        <f t="shared" ref="CR103:CS103" si="272">+CR70+CR98</f>
        <v>0</v>
      </c>
      <c r="CS103" s="60">
        <f t="shared" si="272"/>
        <v>0</v>
      </c>
      <c r="CT103" s="60">
        <f t="shared" ref="CT103" si="273">+CT70+CT98</f>
        <v>0</v>
      </c>
      <c r="CU103" s="60">
        <f t="shared" si="244"/>
        <v>0</v>
      </c>
      <c r="CV103" s="60">
        <f t="shared" si="244"/>
        <v>0</v>
      </c>
      <c r="CW103" s="60">
        <f>+CW70+CW98</f>
        <v>0</v>
      </c>
      <c r="CX103" s="60">
        <f t="shared" ref="CX103:CY103" si="274">+CX70+CX98</f>
        <v>0</v>
      </c>
      <c r="CY103" s="60">
        <f t="shared" si="274"/>
        <v>0</v>
      </c>
      <c r="CZ103" s="60">
        <f t="shared" ref="CZ103:DA103" si="275">+CZ70+CZ98</f>
        <v>0</v>
      </c>
      <c r="DA103" s="60">
        <f t="shared" si="275"/>
        <v>0</v>
      </c>
      <c r="DB103" s="60">
        <f t="shared" ref="DB103" si="276">+DB70+DB98</f>
        <v>0</v>
      </c>
    </row>
    <row r="104" spans="1:106" ht="20.25" customHeight="1" x14ac:dyDescent="0.25">
      <c r="A104" s="125" t="s">
        <v>10</v>
      </c>
      <c r="B104" s="126"/>
      <c r="C104" s="60">
        <f t="shared" ref="C104:F104" si="277">SUM(C101:C103)</f>
        <v>25756722</v>
      </c>
      <c r="D104" s="60">
        <f t="shared" si="277"/>
        <v>3334448</v>
      </c>
      <c r="E104" s="60">
        <f t="shared" si="277"/>
        <v>29091170</v>
      </c>
      <c r="F104" s="60">
        <f t="shared" si="277"/>
        <v>1185392</v>
      </c>
      <c r="G104" s="60">
        <f>SUM(G101:G103)</f>
        <v>30276562</v>
      </c>
      <c r="H104" s="60">
        <f>SUM(H100:H103)</f>
        <v>-6991578</v>
      </c>
      <c r="I104" s="60">
        <f>SUM(I101:I103)</f>
        <v>23284984</v>
      </c>
      <c r="J104" s="60">
        <f>+R104+Z104+AH104+AP104+AX104+BF104+BN104+BV104+CD104+CL104+CT104+DB104</f>
        <v>26829970</v>
      </c>
      <c r="K104" s="60">
        <f t="shared" ref="K104" si="278">SUM(K100:K103)</f>
        <v>2942785</v>
      </c>
      <c r="L104" s="60">
        <f t="shared" ref="L104" si="279">SUM(L100:L103)</f>
        <v>198513</v>
      </c>
      <c r="M104" s="60">
        <f t="shared" ref="M104:P104" si="280">SUM(M100:M103)</f>
        <v>3141298</v>
      </c>
      <c r="N104" s="60">
        <f t="shared" si="280"/>
        <v>125723</v>
      </c>
      <c r="O104" s="60">
        <f t="shared" si="280"/>
        <v>3267021</v>
      </c>
      <c r="P104" s="60">
        <f t="shared" si="280"/>
        <v>53225</v>
      </c>
      <c r="Q104" s="64">
        <f>SUM(Q101:Q103)</f>
        <v>3320246</v>
      </c>
      <c r="R104" s="64">
        <f>SUM(R100:R103)</f>
        <v>3272827</v>
      </c>
      <c r="S104" s="64">
        <f t="shared" ref="S104" si="281">SUM(S100:S103)</f>
        <v>438763</v>
      </c>
      <c r="T104" s="64">
        <f t="shared" ref="T104" si="282">SUM(T100:T103)</f>
        <v>28801</v>
      </c>
      <c r="U104" s="64">
        <f t="shared" ref="U104:W104" si="283">SUM(U100:U103)</f>
        <v>467564</v>
      </c>
      <c r="V104" s="64">
        <f t="shared" si="283"/>
        <v>16433</v>
      </c>
      <c r="W104" s="64">
        <f t="shared" si="283"/>
        <v>483997</v>
      </c>
      <c r="X104" s="64">
        <f t="shared" ref="X104" si="284">SUM(X100:X103)</f>
        <v>-12245</v>
      </c>
      <c r="Y104" s="64">
        <f>SUM(Y101:Y103)</f>
        <v>471752</v>
      </c>
      <c r="Z104" s="64">
        <f>SUM(Z100:Z103)</f>
        <v>464058</v>
      </c>
      <c r="AA104" s="60">
        <f t="shared" ref="AA104" si="285">SUM(AA100:AA103)</f>
        <v>6629757</v>
      </c>
      <c r="AB104" s="60">
        <f t="shared" ref="AB104" si="286">SUM(AB100:AB103)</f>
        <v>184612</v>
      </c>
      <c r="AC104" s="60">
        <f t="shared" ref="AC104:AE104" si="287">SUM(AC100:AC103)</f>
        <v>6814369</v>
      </c>
      <c r="AD104" s="60">
        <f t="shared" si="287"/>
        <v>24746</v>
      </c>
      <c r="AE104" s="60">
        <f t="shared" si="287"/>
        <v>6839115</v>
      </c>
      <c r="AF104" s="60">
        <f t="shared" ref="AF104" si="288">SUM(AF100:AF103)</f>
        <v>-4440487</v>
      </c>
      <c r="AG104" s="60">
        <f>SUM(AG101:AG103)</f>
        <v>2398628</v>
      </c>
      <c r="AH104" s="64">
        <f>SUM(AH100:AH103)</f>
        <v>2288153</v>
      </c>
      <c r="AI104" s="60">
        <f t="shared" ref="AI104" si="289">SUM(AI100:AI103)</f>
        <v>69049</v>
      </c>
      <c r="AJ104" s="60">
        <f t="shared" ref="AJ104" si="290">SUM(AJ100:AJ103)</f>
        <v>0</v>
      </c>
      <c r="AK104" s="60">
        <f t="shared" ref="AK104:AO104" si="291">SUM(AK100:AK103)</f>
        <v>69049</v>
      </c>
      <c r="AL104" s="60">
        <f t="shared" si="291"/>
        <v>0</v>
      </c>
      <c r="AM104" s="60">
        <f t="shared" si="291"/>
        <v>69049</v>
      </c>
      <c r="AN104" s="60">
        <f t="shared" si="291"/>
        <v>-9000</v>
      </c>
      <c r="AO104" s="60">
        <f t="shared" si="291"/>
        <v>60049</v>
      </c>
      <c r="AP104" s="64">
        <f>SUM(AP100:AP103)</f>
        <v>54227</v>
      </c>
      <c r="AQ104" s="60">
        <f t="shared" ref="AQ104" si="292">SUM(AQ100:AQ103)</f>
        <v>1887793</v>
      </c>
      <c r="AR104" s="60">
        <f t="shared" ref="AR104" si="293">SUM(AR100:AR103)</f>
        <v>12552</v>
      </c>
      <c r="AS104" s="60">
        <f t="shared" ref="AS104:AU104" si="294">SUM(AS100:AS103)</f>
        <v>1900345</v>
      </c>
      <c r="AT104" s="60">
        <f t="shared" si="294"/>
        <v>2539</v>
      </c>
      <c r="AU104" s="60">
        <f t="shared" si="294"/>
        <v>1902884</v>
      </c>
      <c r="AV104" s="60">
        <f t="shared" ref="AV104:AW104" si="295">SUM(AV100:AV103)</f>
        <v>60072</v>
      </c>
      <c r="AW104" s="60">
        <f t="shared" si="295"/>
        <v>1962956</v>
      </c>
      <c r="AX104" s="64">
        <f>SUM(AX100:AX103)</f>
        <v>1949672</v>
      </c>
      <c r="AY104" s="60">
        <f>SUM(AY100:AY103)</f>
        <v>3428813</v>
      </c>
      <c r="AZ104" s="60">
        <f t="shared" ref="AZ104" si="296">SUM(AZ100:AZ103)</f>
        <v>121233</v>
      </c>
      <c r="BA104" s="60">
        <f t="shared" ref="BA104:BC104" si="297">SUM(BA100:BA103)</f>
        <v>3550046</v>
      </c>
      <c r="BB104" s="60">
        <f t="shared" si="297"/>
        <v>755812</v>
      </c>
      <c r="BC104" s="60">
        <f t="shared" si="297"/>
        <v>4305858</v>
      </c>
      <c r="BD104" s="60">
        <f t="shared" ref="BD104:BE104" si="298">SUM(BD100:BD103)</f>
        <v>-201998</v>
      </c>
      <c r="BE104" s="60">
        <f t="shared" si="298"/>
        <v>4103860</v>
      </c>
      <c r="BF104" s="64">
        <f>SUM(BF100:BF103)</f>
        <v>4038640</v>
      </c>
      <c r="BG104" s="60">
        <f t="shared" ref="BG104" si="299">SUM(BG100:BG103)</f>
        <v>0</v>
      </c>
      <c r="BH104" s="60">
        <f t="shared" ref="BH104" si="300">SUM(BH100:BH103)</f>
        <v>7851</v>
      </c>
      <c r="BI104" s="60">
        <f t="shared" ref="BI104:BK104" si="301">SUM(BI100:BI103)</f>
        <v>7851</v>
      </c>
      <c r="BJ104" s="60">
        <f t="shared" si="301"/>
        <v>1589975</v>
      </c>
      <c r="BK104" s="60">
        <f t="shared" si="301"/>
        <v>1597826</v>
      </c>
      <c r="BL104" s="60">
        <f t="shared" ref="BL104:BM104" si="302">SUM(BL100:BL103)</f>
        <v>0</v>
      </c>
      <c r="BM104" s="60">
        <f t="shared" si="302"/>
        <v>1597826</v>
      </c>
      <c r="BN104" s="64">
        <f>SUM(BN100:BN103)</f>
        <v>1597826</v>
      </c>
      <c r="BO104" s="60">
        <f t="shared" ref="BO104" si="303">SUM(BO100:BO103)</f>
        <v>166508</v>
      </c>
      <c r="BP104" s="60">
        <f t="shared" ref="BP104" si="304">SUM(BP100:BP103)</f>
        <v>-75054</v>
      </c>
      <c r="BQ104" s="60">
        <f t="shared" ref="BQ104:BS104" si="305">SUM(BQ100:BQ103)</f>
        <v>91454</v>
      </c>
      <c r="BR104" s="60">
        <f t="shared" si="305"/>
        <v>41943</v>
      </c>
      <c r="BS104" s="60">
        <f t="shared" si="305"/>
        <v>133397</v>
      </c>
      <c r="BT104" s="60">
        <f t="shared" ref="BT104" si="306">SUM(BT100:BT103)</f>
        <v>-39047</v>
      </c>
      <c r="BU104" s="60">
        <f>SUM(BU100:BU103)</f>
        <v>94350</v>
      </c>
      <c r="BV104" s="64">
        <f>SUM(BV100:BV103)</f>
        <v>94347</v>
      </c>
      <c r="BW104" s="64">
        <f t="shared" ref="BW104" si="307">SUM(BW100:BW103)</f>
        <v>5147931</v>
      </c>
      <c r="BX104" s="64">
        <f t="shared" ref="BX104" si="308">SUM(BX100:BX103)</f>
        <v>34452</v>
      </c>
      <c r="BY104" s="64">
        <f>SUM(BY100:BY103)</f>
        <v>5182383</v>
      </c>
      <c r="BZ104" s="64">
        <f t="shared" ref="BZ104:CA104" si="309">SUM(BZ100:BZ103)</f>
        <v>40867</v>
      </c>
      <c r="CA104" s="64">
        <f t="shared" si="309"/>
        <v>5223250</v>
      </c>
      <c r="CB104" s="64">
        <f t="shared" ref="CB104:CC104" si="310">SUM(CB100:CB103)</f>
        <v>-1711818</v>
      </c>
      <c r="CC104" s="64">
        <f t="shared" si="310"/>
        <v>3511432</v>
      </c>
      <c r="CD104" s="64">
        <f>SUM(CD100:CD103)</f>
        <v>1142918</v>
      </c>
      <c r="CE104" s="60">
        <f t="shared" ref="CE104" si="311">SUM(CE100:CE103)</f>
        <v>1623400</v>
      </c>
      <c r="CF104" s="60">
        <f t="shared" ref="CF104" si="312">SUM(CF100:CF103)</f>
        <v>15216</v>
      </c>
      <c r="CG104" s="60">
        <f t="shared" ref="CG104:CI104" si="313">SUM(CG100:CG103)</f>
        <v>1638616</v>
      </c>
      <c r="CH104" s="60">
        <f t="shared" si="313"/>
        <v>32027</v>
      </c>
      <c r="CI104" s="82">
        <f t="shared" si="313"/>
        <v>1670643</v>
      </c>
      <c r="CJ104" s="82">
        <f t="shared" ref="CJ104:CK104" si="314">SUM(CJ100:CJ103)</f>
        <v>-228399</v>
      </c>
      <c r="CK104" s="60">
        <f t="shared" si="314"/>
        <v>1442244</v>
      </c>
      <c r="CL104" s="64">
        <f>SUM(CL100:CL103)</f>
        <v>578393</v>
      </c>
      <c r="CM104" s="60">
        <f t="shared" ref="CM104" si="315">SUM(CM100:CM103)</f>
        <v>1887337</v>
      </c>
      <c r="CN104" s="60">
        <f t="shared" ref="CN104" si="316">SUM(CN100:CN103)</f>
        <v>458280</v>
      </c>
      <c r="CO104" s="60">
        <f t="shared" ref="CO104:CQ104" si="317">SUM(CO100:CO103)</f>
        <v>2345617</v>
      </c>
      <c r="CP104" s="60">
        <f t="shared" si="317"/>
        <v>1134792</v>
      </c>
      <c r="CQ104" s="60">
        <f t="shared" si="317"/>
        <v>3480409</v>
      </c>
      <c r="CR104" s="60">
        <f t="shared" ref="CR104:CS104" si="318">SUM(CR100:CR103)</f>
        <v>368501</v>
      </c>
      <c r="CS104" s="60">
        <f t="shared" si="318"/>
        <v>3848910</v>
      </c>
      <c r="CT104" s="64">
        <f>SUM(CT100:CT103)</f>
        <v>11348909</v>
      </c>
      <c r="CU104" s="60">
        <f t="shared" ref="CU104" si="319">SUM(CU100:CU103)</f>
        <v>1534586</v>
      </c>
      <c r="CV104" s="60">
        <f t="shared" ref="CV104" si="320">SUM(CV100:CV103)</f>
        <v>2347992</v>
      </c>
      <c r="CW104" s="60">
        <f t="shared" ref="CW104:CY104" si="321">SUM(CW100:CW103)</f>
        <v>3882578</v>
      </c>
      <c r="CX104" s="60">
        <f t="shared" si="321"/>
        <v>-2579465</v>
      </c>
      <c r="CY104" s="60">
        <f t="shared" si="321"/>
        <v>1303113</v>
      </c>
      <c r="CZ104" s="60">
        <f t="shared" ref="CZ104:DA104" si="322">SUM(CZ100:CZ103)</f>
        <v>-830382</v>
      </c>
      <c r="DA104" s="60">
        <f t="shared" si="322"/>
        <v>472731</v>
      </c>
      <c r="DB104" s="64">
        <f>SUM(DB100:DB103)</f>
        <v>0</v>
      </c>
    </row>
    <row r="105" spans="1:106" x14ac:dyDescent="0.2">
      <c r="A105" s="49"/>
      <c r="C105" s="5">
        <f>+K104+S104+AA104+AI104+AQ104+AY104+BG104+BO104+BW104+CE104+CM104+CU104</f>
        <v>25756722</v>
      </c>
      <c r="E105" s="5">
        <f>+M104+U104+AC104+AK104+AS104+BA104+BI104+BQ104+BY104+CG104+CO104+CW104</f>
        <v>29091170</v>
      </c>
      <c r="F105" s="5">
        <f>+N104+V104+AD104+AL104+AT104+BB104+BJ104+BR104+BZ104+CH104+CP104+CX104</f>
        <v>1185392</v>
      </c>
      <c r="G105" s="5">
        <f>+O104+W104+AE104+AM104+AU104+BC104+BK104+BS104+CA104+CI104+CQ104+CY104</f>
        <v>30276562</v>
      </c>
      <c r="I105" s="5">
        <f>+G104+H104</f>
        <v>23284984</v>
      </c>
      <c r="J105" s="5">
        <f>SUM(J101:J103)</f>
        <v>26829970</v>
      </c>
      <c r="Q105" s="5">
        <f>+O104+P104</f>
        <v>3320246</v>
      </c>
      <c r="R105" s="5"/>
      <c r="Y105" s="1">
        <f>SUM(W104:X104)</f>
        <v>471752</v>
      </c>
      <c r="AG105" s="1">
        <f>SUM(AE104:AF104)</f>
        <v>2398628</v>
      </c>
      <c r="AI105"/>
      <c r="AJ105"/>
      <c r="AK105"/>
      <c r="AL105"/>
      <c r="AM105"/>
      <c r="AN105"/>
      <c r="AO105" s="1">
        <f>SUM(AM104:AN104)</f>
        <v>60049</v>
      </c>
      <c r="AQ105"/>
      <c r="AR105"/>
      <c r="AS105"/>
      <c r="AT105"/>
      <c r="AU105"/>
      <c r="AV105"/>
      <c r="AW105" s="1">
        <f>SUM(AU104:AV104)</f>
        <v>1962956</v>
      </c>
      <c r="AY105"/>
      <c r="AZ105"/>
      <c r="BA105"/>
      <c r="BB105"/>
      <c r="BC105"/>
      <c r="BD105"/>
      <c r="BE105" s="83">
        <f>SUM(BC104:BD104)</f>
        <v>4103860</v>
      </c>
      <c r="BF105" s="86"/>
      <c r="BM105" s="1">
        <f>SUM(BK104:BL104)</f>
        <v>1597826</v>
      </c>
      <c r="BN105" s="1"/>
      <c r="BU105" s="1">
        <f>SUM(BS104:BT104)</f>
        <v>94350</v>
      </c>
      <c r="BV105" s="1"/>
      <c r="CC105" s="1">
        <f>SUM(CA104:CB104)</f>
        <v>3511432</v>
      </c>
      <c r="CD105" s="1"/>
      <c r="CK105" s="1">
        <f>SUM(CI104:CJ104)</f>
        <v>1442244</v>
      </c>
      <c r="CL105" s="1"/>
      <c r="CS105" s="1">
        <f>SUM(CQ104:CR104)</f>
        <v>3848910</v>
      </c>
      <c r="CT105" s="1"/>
      <c r="DA105" s="1">
        <f>SUM(CY104:CZ104)</f>
        <v>472731</v>
      </c>
    </row>
    <row r="106" spans="1:106" x14ac:dyDescent="0.2">
      <c r="A106" s="49"/>
      <c r="B106" s="2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 s="1">
        <f>+AU104+BC104</f>
        <v>6208742</v>
      </c>
      <c r="BE106" s="1">
        <f>+AW104+BE104</f>
        <v>6066816</v>
      </c>
      <c r="BF106" s="1">
        <f>+AX104+BF104</f>
        <v>5988312</v>
      </c>
      <c r="BS106" s="1">
        <f>+BS104+BK104</f>
        <v>1731223</v>
      </c>
      <c r="BT106" s="1"/>
      <c r="BU106" s="1">
        <f>+BM104+BU104</f>
        <v>1692176</v>
      </c>
      <c r="BV106" s="1"/>
      <c r="BW106" s="1"/>
    </row>
    <row r="107" spans="1:106" ht="18" customHeight="1" x14ac:dyDescent="0.2">
      <c r="B107" s="24"/>
      <c r="C107" s="24"/>
      <c r="D107" s="24"/>
      <c r="E107" s="24"/>
      <c r="F107" s="24"/>
      <c r="G107" s="24"/>
      <c r="H107" s="24"/>
      <c r="I107" s="24"/>
      <c r="J107" s="24"/>
      <c r="K107" s="55"/>
      <c r="L107" s="55"/>
      <c r="M107" s="55"/>
      <c r="N107" s="55"/>
      <c r="O107" s="55"/>
      <c r="P107" s="55"/>
      <c r="Q107" s="55"/>
      <c r="R107" s="55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</row>
    <row r="108" spans="1:106" ht="18.75" customHeight="1" x14ac:dyDescent="0.2"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  <c r="AA108" s="65"/>
      <c r="AB108" s="65"/>
      <c r="AC108" s="65"/>
      <c r="AD108" s="65"/>
      <c r="AE108" s="65"/>
      <c r="AF108" s="65"/>
      <c r="AG108" s="65"/>
      <c r="AH108" s="65"/>
      <c r="AI108" s="65"/>
      <c r="AJ108" s="65"/>
      <c r="AK108" s="65"/>
      <c r="AL108" s="65"/>
      <c r="AM108" s="65"/>
      <c r="AN108" s="65"/>
      <c r="AO108" s="65"/>
      <c r="AP108" s="65"/>
      <c r="AQ108" s="65"/>
      <c r="AR108" s="65"/>
      <c r="AS108" s="65"/>
      <c r="AT108" s="65"/>
      <c r="AU108" s="65"/>
      <c r="AV108" s="65"/>
      <c r="AW108" s="65"/>
      <c r="AX108" s="65"/>
      <c r="AY108" s="65"/>
      <c r="AZ108" s="65"/>
      <c r="BA108" s="65"/>
      <c r="BB108" s="65"/>
      <c r="BC108" s="65"/>
      <c r="BD108" s="65"/>
      <c r="BE108" s="65"/>
      <c r="BF108" s="65"/>
      <c r="BG108" s="65"/>
      <c r="BH108" s="65"/>
      <c r="BI108" s="65"/>
      <c r="BJ108" s="65"/>
      <c r="BK108" s="65"/>
      <c r="BL108" s="65"/>
      <c r="BM108" s="65"/>
      <c r="BN108" s="65"/>
      <c r="BO108" s="65"/>
      <c r="BP108" s="65"/>
      <c r="BQ108" s="65"/>
      <c r="BR108" s="65"/>
      <c r="BS108" s="65"/>
      <c r="BT108" s="65"/>
      <c r="BU108" s="65"/>
      <c r="BV108" s="65"/>
      <c r="BW108" s="65"/>
      <c r="BX108" s="65"/>
      <c r="BY108" s="65"/>
      <c r="BZ108" s="65"/>
      <c r="CA108" s="65"/>
      <c r="CB108" s="65"/>
      <c r="CC108" s="65"/>
      <c r="CD108" s="65"/>
      <c r="CE108" s="65"/>
      <c r="CF108" s="65"/>
      <c r="CG108" s="65"/>
      <c r="CH108" s="65"/>
      <c r="CI108" s="65"/>
      <c r="CJ108" s="65"/>
      <c r="CK108" s="65"/>
      <c r="CL108" s="65"/>
      <c r="CM108" s="65"/>
      <c r="CN108" s="65"/>
      <c r="CO108" s="65"/>
      <c r="CP108" s="65"/>
      <c r="CQ108" s="65"/>
      <c r="CR108" s="65"/>
      <c r="CS108" s="65"/>
      <c r="CT108" s="65"/>
      <c r="CU108" s="65"/>
      <c r="CV108" s="65"/>
      <c r="CW108" s="65"/>
    </row>
    <row r="109" spans="1:106" ht="21" customHeight="1" x14ac:dyDescent="0.2"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55"/>
      <c r="R109" s="55"/>
      <c r="S109" s="24"/>
      <c r="T109" s="24"/>
      <c r="U109" s="24"/>
      <c r="V109" s="24"/>
      <c r="W109" s="24"/>
      <c r="X109" s="24"/>
      <c r="Y109" s="55"/>
      <c r="Z109" s="55"/>
      <c r="AA109" s="24"/>
      <c r="AB109" s="24"/>
      <c r="AC109" s="24"/>
      <c r="AD109" s="24"/>
      <c r="AE109" s="24"/>
      <c r="AF109" s="24"/>
      <c r="AG109" s="55"/>
      <c r="AH109" s="55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</row>
    <row r="110" spans="1:106" ht="16.5" customHeight="1" x14ac:dyDescent="0.2">
      <c r="B110" s="32"/>
      <c r="C110" s="33"/>
      <c r="D110" s="33"/>
      <c r="E110" s="33"/>
      <c r="F110" s="33"/>
      <c r="G110" s="33"/>
      <c r="H110" s="33"/>
      <c r="I110" s="33"/>
      <c r="J110" s="33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</row>
    <row r="111" spans="1:106" ht="21.75" hidden="1" customHeight="1" x14ac:dyDescent="0.2"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</row>
    <row r="112" spans="1:106" ht="17.25" customHeight="1" x14ac:dyDescent="0.2">
      <c r="B112" s="32"/>
      <c r="C112" s="33"/>
      <c r="D112" s="33"/>
      <c r="E112" s="33"/>
      <c r="F112" s="33"/>
      <c r="G112" s="33"/>
      <c r="H112" s="33"/>
      <c r="I112" s="33"/>
      <c r="J112" s="33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55"/>
      <c r="AH112" s="55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</row>
    <row r="113" spans="2:58" ht="16.5" customHeight="1" x14ac:dyDescent="0.2">
      <c r="B113" s="17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55"/>
      <c r="AH113" s="55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</row>
    <row r="114" spans="2:58" ht="20.25" customHeight="1" x14ac:dyDescent="0.2">
      <c r="B114" s="3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55"/>
      <c r="AH114" s="55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</row>
    <row r="115" spans="2:58" ht="18" customHeight="1" x14ac:dyDescent="0.2">
      <c r="B115" s="3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</row>
    <row r="116" spans="2:58" ht="18" customHeight="1" x14ac:dyDescent="0.2"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</row>
    <row r="117" spans="2:58" ht="18" customHeight="1" x14ac:dyDescent="0.2"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</row>
    <row r="118" spans="2:58" ht="18" customHeight="1" x14ac:dyDescent="0.2"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</row>
    <row r="119" spans="2:58" ht="18" customHeight="1" x14ac:dyDescent="0.2"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</row>
    <row r="120" spans="2:58" ht="18" customHeight="1" x14ac:dyDescent="0.2"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</row>
    <row r="121" spans="2:58" ht="18" customHeight="1" x14ac:dyDescent="0.2"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</row>
    <row r="122" spans="2:58" ht="18" customHeight="1" x14ac:dyDescent="0.2"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</row>
    <row r="123" spans="2:58" ht="18" customHeight="1" x14ac:dyDescent="0.2"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</row>
    <row r="124" spans="2:58" ht="18" customHeight="1" x14ac:dyDescent="0.2"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</row>
    <row r="125" spans="2:58" ht="18" customHeight="1" x14ac:dyDescent="0.2"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</row>
    <row r="126" spans="2:58" ht="18" customHeight="1" x14ac:dyDescent="0.2"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</row>
    <row r="127" spans="2:58" ht="18" customHeight="1" x14ac:dyDescent="0.2"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</row>
    <row r="128" spans="2:58" ht="18" customHeight="1" x14ac:dyDescent="0.2">
      <c r="B128" s="15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</row>
    <row r="129" spans="2:58" ht="18" customHeight="1" x14ac:dyDescent="0.2">
      <c r="B129" s="15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</row>
    <row r="130" spans="2:58" ht="18" customHeight="1" x14ac:dyDescent="0.2">
      <c r="B130" s="15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</row>
    <row r="131" spans="2:58" ht="18" customHeight="1" x14ac:dyDescent="0.2">
      <c r="B131" s="15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</row>
    <row r="132" spans="2:58" ht="18" customHeight="1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</row>
    <row r="133" spans="2:58" ht="18" customHeight="1" x14ac:dyDescent="0.2">
      <c r="B133" s="15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</row>
    <row r="134" spans="2:58" ht="18" customHeight="1" x14ac:dyDescent="0.2">
      <c r="B134" s="15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</row>
    <row r="135" spans="2:58" ht="18" customHeight="1" x14ac:dyDescent="0.2">
      <c r="B135" s="15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</row>
    <row r="136" spans="2:58" ht="18" customHeight="1" x14ac:dyDescent="0.2">
      <c r="B136" s="15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</row>
    <row r="137" spans="2:58" ht="18" customHeight="1" x14ac:dyDescent="0.2">
      <c r="B137" s="15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</row>
    <row r="138" spans="2:58" ht="18" customHeight="1" x14ac:dyDescent="0.2">
      <c r="B138" s="15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</row>
    <row r="139" spans="2:58" ht="18" customHeight="1" x14ac:dyDescent="0.2">
      <c r="B139" s="1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</row>
    <row r="140" spans="2:58" ht="18" customHeight="1" x14ac:dyDescent="0.2">
      <c r="B140" s="16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</row>
    <row r="141" spans="2:58" ht="18" customHeight="1" x14ac:dyDescent="0.2">
      <c r="B141" s="9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</row>
    <row r="142" spans="2:58" ht="18" customHeight="1" x14ac:dyDescent="0.2">
      <c r="B142" s="9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</row>
    <row r="143" spans="2:58" ht="18" customHeight="1" x14ac:dyDescent="0.2">
      <c r="B143" s="9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</row>
    <row r="144" spans="2:58" ht="18" customHeight="1" x14ac:dyDescent="0.2">
      <c r="B144" s="9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</row>
    <row r="145" spans="2:58" ht="18" customHeight="1" x14ac:dyDescent="0.2">
      <c r="B145" s="9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</row>
    <row r="146" spans="2:58" ht="18" customHeight="1" x14ac:dyDescent="0.25">
      <c r="B146" s="18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</row>
    <row r="147" spans="2:58" ht="15.75" x14ac:dyDescent="0.25">
      <c r="B147" s="20"/>
      <c r="C147" s="7"/>
      <c r="D147" s="7"/>
      <c r="E147" s="7"/>
      <c r="F147" s="7"/>
      <c r="G147" s="7"/>
      <c r="H147" s="7"/>
      <c r="I147" s="7"/>
      <c r="J147" s="7"/>
      <c r="K147" s="8"/>
      <c r="L147" s="8"/>
      <c r="M147" s="8"/>
      <c r="N147" s="8"/>
      <c r="O147" s="8"/>
      <c r="P147" s="8"/>
      <c r="Q147" s="8"/>
      <c r="R147" s="8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</row>
    <row r="148" spans="2:58" ht="18" customHeight="1" x14ac:dyDescent="0.25">
      <c r="B148" s="20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7"/>
      <c r="T148" s="7"/>
      <c r="U148" s="7"/>
      <c r="V148" s="7"/>
      <c r="W148" s="7"/>
      <c r="X148" s="7"/>
      <c r="Y148" s="7"/>
      <c r="Z148" s="7"/>
      <c r="AA148" s="8"/>
      <c r="AB148" s="8"/>
      <c r="AC148" s="8"/>
      <c r="AD148" s="8"/>
      <c r="AE148" s="8"/>
      <c r="AF148" s="8"/>
      <c r="AG148" s="8"/>
      <c r="AH148" s="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</row>
    <row r="149" spans="2:58" ht="15.75" x14ac:dyDescent="0.25">
      <c r="B149" s="20"/>
      <c r="C149" s="7"/>
      <c r="D149" s="7"/>
      <c r="E149" s="7"/>
      <c r="F149" s="7"/>
      <c r="G149" s="7"/>
      <c r="H149" s="7"/>
      <c r="I149" s="7"/>
      <c r="J149" s="7"/>
      <c r="K149" s="8"/>
      <c r="L149" s="8"/>
      <c r="M149" s="8"/>
      <c r="N149" s="8"/>
      <c r="O149" s="8"/>
      <c r="P149" s="8"/>
      <c r="Q149" s="8"/>
      <c r="R149" s="8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</row>
    <row r="150" spans="2:58" ht="18" customHeight="1" x14ac:dyDescent="0.25">
      <c r="B150" s="20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</row>
    <row r="151" spans="2:58" x14ac:dyDescent="0.2"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</row>
    <row r="152" spans="2:58" x14ac:dyDescent="0.2"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</row>
    <row r="153" spans="2:58" x14ac:dyDescent="0.2"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</row>
    <row r="154" spans="2:58" ht="18" customHeight="1" x14ac:dyDescent="0.2">
      <c r="B154" s="118"/>
      <c r="C154" s="118"/>
      <c r="D154" s="118"/>
      <c r="E154" s="118"/>
      <c r="F154" s="118"/>
      <c r="G154" s="118"/>
      <c r="H154" s="118"/>
      <c r="I154" s="118"/>
      <c r="J154" s="118"/>
      <c r="K154" s="118"/>
      <c r="L154" s="118"/>
      <c r="M154" s="118"/>
      <c r="N154" s="118"/>
      <c r="O154" s="118"/>
      <c r="P154" s="118"/>
      <c r="Q154" s="118"/>
      <c r="R154" s="118"/>
      <c r="S154" s="118"/>
      <c r="T154" s="118"/>
      <c r="U154" s="118"/>
      <c r="V154" s="118"/>
      <c r="W154" s="118"/>
      <c r="X154" s="118"/>
      <c r="Y154" s="118"/>
      <c r="Z154" s="118"/>
      <c r="AA154" s="118"/>
      <c r="AB154" s="46"/>
      <c r="AC154" s="46"/>
      <c r="AD154" s="46"/>
      <c r="AE154" s="46"/>
      <c r="AF154" s="46"/>
      <c r="AG154" s="46"/>
      <c r="AH154" s="46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</row>
    <row r="155" spans="2:58" x14ac:dyDescent="0.2"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</row>
    <row r="156" spans="2:58" x14ac:dyDescent="0.2"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</row>
    <row r="157" spans="2:58" ht="15.75" x14ac:dyDescent="0.25">
      <c r="B157" s="109"/>
      <c r="C157" s="119"/>
      <c r="D157" s="119"/>
      <c r="E157" s="119"/>
      <c r="F157" s="119"/>
      <c r="G157" s="119"/>
      <c r="H157" s="119"/>
      <c r="I157" s="119"/>
      <c r="J157" s="119"/>
      <c r="K157" s="119"/>
      <c r="L157" s="48"/>
      <c r="M157" s="48"/>
      <c r="N157" s="48"/>
      <c r="O157" s="48"/>
      <c r="P157" s="48"/>
      <c r="Q157" s="48"/>
      <c r="R157" s="48"/>
      <c r="S157" s="120"/>
      <c r="T157" s="120"/>
      <c r="U157" s="120"/>
      <c r="V157" s="120"/>
      <c r="W157" s="120"/>
      <c r="X157" s="120"/>
      <c r="Y157" s="120"/>
      <c r="Z157" s="120"/>
      <c r="AA157" s="120"/>
      <c r="AB157" s="57"/>
      <c r="AC157" s="57"/>
      <c r="AD157" s="57"/>
      <c r="AE157" s="57"/>
      <c r="AF157" s="57"/>
      <c r="AG157" s="57"/>
      <c r="AH157" s="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</row>
    <row r="158" spans="2:58" ht="15.75" customHeight="1" x14ac:dyDescent="0.25">
      <c r="B158" s="109"/>
      <c r="C158" s="48"/>
      <c r="D158" s="48"/>
      <c r="E158" s="48"/>
      <c r="F158" s="48"/>
      <c r="G158" s="48"/>
      <c r="H158" s="48"/>
      <c r="I158" s="48"/>
      <c r="J158" s="48"/>
      <c r="K158" s="13"/>
      <c r="L158" s="13"/>
      <c r="M158" s="13"/>
      <c r="N158" s="13"/>
      <c r="O158" s="13"/>
      <c r="P158" s="13"/>
      <c r="Q158" s="13"/>
      <c r="R158" s="13"/>
      <c r="S158" s="120"/>
      <c r="T158" s="120"/>
      <c r="U158" s="120"/>
      <c r="V158" s="120"/>
      <c r="W158" s="120"/>
      <c r="X158" s="120"/>
      <c r="Y158" s="120"/>
      <c r="Z158" s="120"/>
      <c r="AA158" s="120"/>
      <c r="AB158" s="57"/>
      <c r="AC158" s="57"/>
      <c r="AD158" s="57"/>
      <c r="AE158" s="57"/>
      <c r="AF158" s="57"/>
      <c r="AG158" s="57"/>
      <c r="AH158" s="57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</row>
    <row r="159" spans="2:58" ht="33.75" customHeight="1" x14ac:dyDescent="0.2">
      <c r="B159" s="12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</row>
    <row r="160" spans="2:58" ht="18" customHeight="1" x14ac:dyDescent="0.2">
      <c r="B160" s="15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</row>
    <row r="161" spans="2:58" ht="18" customHeight="1" x14ac:dyDescent="0.2">
      <c r="B161" s="15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</row>
    <row r="162" spans="2:58" ht="18" customHeight="1" x14ac:dyDescent="0.2">
      <c r="B162" s="15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</row>
    <row r="163" spans="2:58" ht="18" customHeight="1" x14ac:dyDescent="0.2">
      <c r="B163" s="15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</row>
    <row r="164" spans="2:58" ht="18" customHeight="1" x14ac:dyDescent="0.2">
      <c r="B164" s="15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</row>
    <row r="165" spans="2:58" ht="18" customHeight="1" x14ac:dyDescent="0.2">
      <c r="B165" s="15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</row>
    <row r="166" spans="2:58" ht="18" customHeight="1" x14ac:dyDescent="0.2">
      <c r="B166" s="15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</row>
    <row r="167" spans="2:58" ht="18" customHeight="1" x14ac:dyDescent="0.2">
      <c r="B167" s="15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</row>
    <row r="168" spans="2:58" ht="18" customHeight="1" x14ac:dyDescent="0.2">
      <c r="B168" s="15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</row>
    <row r="169" spans="2:58" ht="18" customHeight="1" x14ac:dyDescent="0.2">
      <c r="B169" s="15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</row>
    <row r="170" spans="2:58" ht="18" customHeight="1" x14ac:dyDescent="0.2">
      <c r="B170" s="15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</row>
    <row r="171" spans="2:58" ht="18" customHeight="1" x14ac:dyDescent="0.2">
      <c r="B171" s="15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</row>
    <row r="172" spans="2:58" ht="18" customHeight="1" x14ac:dyDescent="0.2">
      <c r="B172" s="15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</row>
    <row r="173" spans="2:58" ht="18" customHeight="1" x14ac:dyDescent="0.2">
      <c r="B173" s="15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</row>
    <row r="174" spans="2:58" ht="18" customHeight="1" x14ac:dyDescent="0.2">
      <c r="B174" s="15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</row>
    <row r="175" spans="2:58" ht="18" customHeight="1" x14ac:dyDescent="0.2">
      <c r="B175" s="15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</row>
    <row r="176" spans="2:58" ht="18" customHeight="1" x14ac:dyDescent="0.2">
      <c r="B176" s="7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</row>
    <row r="177" spans="2:58" ht="18" customHeight="1" x14ac:dyDescent="0.2">
      <c r="B177" s="15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</row>
    <row r="178" spans="2:58" ht="18" customHeight="1" x14ac:dyDescent="0.2">
      <c r="B178" s="15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</row>
    <row r="179" spans="2:58" ht="18" customHeight="1" x14ac:dyDescent="0.2">
      <c r="B179" s="15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</row>
    <row r="180" spans="2:58" ht="18" customHeight="1" x14ac:dyDescent="0.2">
      <c r="B180" s="15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</row>
    <row r="181" spans="2:58" ht="18" customHeight="1" x14ac:dyDescent="0.2">
      <c r="B181" s="15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</row>
    <row r="182" spans="2:58" ht="18" customHeight="1" x14ac:dyDescent="0.2">
      <c r="B182" s="15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</row>
    <row r="183" spans="2:58" ht="18" customHeight="1" x14ac:dyDescent="0.2">
      <c r="B183" s="17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</row>
    <row r="184" spans="2:58" ht="18" customHeight="1" x14ac:dyDescent="0.2">
      <c r="B184" s="16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</row>
    <row r="185" spans="2:58" ht="18" customHeight="1" x14ac:dyDescent="0.2">
      <c r="B185" s="9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</row>
    <row r="186" spans="2:58" ht="18" customHeight="1" x14ac:dyDescent="0.2">
      <c r="B186" s="9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</row>
    <row r="187" spans="2:58" ht="18" customHeight="1" x14ac:dyDescent="0.2">
      <c r="B187" s="9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</row>
    <row r="188" spans="2:58" ht="18" customHeight="1" x14ac:dyDescent="0.2">
      <c r="B188" s="9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</row>
    <row r="189" spans="2:58" ht="18" customHeight="1" x14ac:dyDescent="0.2">
      <c r="B189" s="9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</row>
    <row r="190" spans="2:58" ht="15.75" x14ac:dyDescent="0.25">
      <c r="B190" s="1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</row>
    <row r="191" spans="2:58" ht="15.75" x14ac:dyDescent="0.25">
      <c r="B191" s="23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</row>
    <row r="192" spans="2:58" ht="18" customHeight="1" x14ac:dyDescent="0.25">
      <c r="B192" s="23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</row>
    <row r="193" spans="2:58" ht="18" customHeight="1" x14ac:dyDescent="0.25">
      <c r="B193" s="23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</row>
    <row r="194" spans="2:58" ht="17.25" customHeight="1" x14ac:dyDescent="0.25">
      <c r="B194" s="23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</row>
    <row r="195" spans="2:58" ht="15" x14ac:dyDescent="0.2">
      <c r="B195" s="9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</row>
    <row r="196" spans="2:58" ht="15" x14ac:dyDescent="0.2">
      <c r="B196" s="9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</row>
    <row r="197" spans="2:58" ht="21" customHeight="1" x14ac:dyDescent="0.2">
      <c r="B197" s="118"/>
      <c r="C197" s="118"/>
      <c r="D197" s="118"/>
      <c r="E197" s="118"/>
      <c r="F197" s="118"/>
      <c r="G197" s="118"/>
      <c r="H197" s="118"/>
      <c r="I197" s="118"/>
      <c r="J197" s="118"/>
      <c r="K197" s="118"/>
      <c r="L197" s="118"/>
      <c r="M197" s="118"/>
      <c r="N197" s="118"/>
      <c r="O197" s="118"/>
      <c r="P197" s="118"/>
      <c r="Q197" s="118"/>
      <c r="R197" s="118"/>
      <c r="S197" s="118"/>
      <c r="T197" s="118"/>
      <c r="U197" s="118"/>
      <c r="V197" s="118"/>
      <c r="W197" s="118"/>
      <c r="X197" s="118"/>
      <c r="Y197" s="118"/>
      <c r="Z197" s="118"/>
      <c r="AA197" s="118"/>
      <c r="AB197" s="46"/>
      <c r="AC197" s="46"/>
      <c r="AD197" s="46"/>
      <c r="AE197" s="46"/>
      <c r="AF197" s="46"/>
      <c r="AG197" s="46"/>
      <c r="AH197" s="46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</row>
    <row r="198" spans="2:58" x14ac:dyDescent="0.2"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</row>
    <row r="199" spans="2:58" ht="12.75" customHeight="1" x14ac:dyDescent="0.25">
      <c r="B199" s="109"/>
      <c r="C199" s="111"/>
      <c r="D199" s="36"/>
      <c r="E199" s="36"/>
      <c r="F199" s="36"/>
      <c r="G199" s="36"/>
      <c r="H199" s="36"/>
      <c r="I199" s="36"/>
      <c r="J199" s="36"/>
      <c r="K199" s="112"/>
      <c r="L199" s="13"/>
      <c r="M199" s="13"/>
      <c r="N199" s="13"/>
      <c r="O199" s="13"/>
      <c r="P199" s="13"/>
      <c r="Q199" s="13"/>
      <c r="R199" s="13"/>
      <c r="S199" s="111"/>
      <c r="T199" s="111"/>
      <c r="U199" s="111"/>
      <c r="V199" s="111"/>
      <c r="W199" s="111"/>
      <c r="X199" s="111"/>
      <c r="Y199" s="111"/>
      <c r="Z199" s="111"/>
      <c r="AA199" s="111"/>
      <c r="AB199" s="36"/>
      <c r="AC199" s="36"/>
      <c r="AD199" s="36"/>
      <c r="AE199" s="36"/>
      <c r="AF199" s="36"/>
      <c r="AG199" s="36"/>
      <c r="AH199" s="36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</row>
    <row r="200" spans="2:58" ht="12.75" customHeight="1" x14ac:dyDescent="0.25">
      <c r="B200" s="109"/>
      <c r="C200" s="111"/>
      <c r="D200" s="36"/>
      <c r="E200" s="36"/>
      <c r="F200" s="36"/>
      <c r="G200" s="36"/>
      <c r="H200" s="36"/>
      <c r="I200" s="36"/>
      <c r="J200" s="36"/>
      <c r="K200" s="112"/>
      <c r="L200" s="13"/>
      <c r="M200" s="13"/>
      <c r="N200" s="13"/>
      <c r="O200" s="13"/>
      <c r="P200" s="13"/>
      <c r="Q200" s="13"/>
      <c r="R200" s="13"/>
      <c r="S200" s="111"/>
      <c r="T200" s="111"/>
      <c r="U200" s="111"/>
      <c r="V200" s="111"/>
      <c r="W200" s="111"/>
      <c r="X200" s="111"/>
      <c r="Y200" s="111"/>
      <c r="Z200" s="111"/>
      <c r="AA200" s="111"/>
      <c r="AB200" s="36"/>
      <c r="AC200" s="36"/>
      <c r="AD200" s="36"/>
      <c r="AE200" s="36"/>
      <c r="AF200" s="36"/>
      <c r="AG200" s="36"/>
      <c r="AH200" s="36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</row>
    <row r="201" spans="2:58" ht="33.75" customHeight="1" x14ac:dyDescent="0.2">
      <c r="B201" s="12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</row>
    <row r="202" spans="2:58" ht="18" customHeight="1" x14ac:dyDescent="0.2">
      <c r="B202" s="15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</row>
    <row r="203" spans="2:58" ht="18" customHeight="1" x14ac:dyDescent="0.2">
      <c r="B203" s="15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</row>
    <row r="204" spans="2:58" ht="18" customHeight="1" x14ac:dyDescent="0.2">
      <c r="B204" s="15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</row>
    <row r="205" spans="2:58" ht="18" customHeight="1" x14ac:dyDescent="0.2">
      <c r="B205" s="15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</row>
    <row r="206" spans="2:58" ht="18" customHeight="1" x14ac:dyDescent="0.2">
      <c r="B206" s="15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</row>
    <row r="207" spans="2:58" ht="18" customHeight="1" x14ac:dyDescent="0.2">
      <c r="B207" s="15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</row>
    <row r="208" spans="2:58" ht="18" customHeight="1" x14ac:dyDescent="0.2">
      <c r="B208" s="15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</row>
    <row r="209" spans="2:58" ht="18" customHeight="1" x14ac:dyDescent="0.2">
      <c r="B209" s="15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</row>
    <row r="210" spans="2:58" ht="18" customHeight="1" x14ac:dyDescent="0.2">
      <c r="B210" s="15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</row>
    <row r="211" spans="2:58" ht="18" customHeight="1" x14ac:dyDescent="0.2">
      <c r="B211" s="15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</row>
    <row r="212" spans="2:58" ht="18" customHeight="1" x14ac:dyDescent="0.2">
      <c r="B212" s="15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</row>
    <row r="213" spans="2:58" ht="18" customHeight="1" x14ac:dyDescent="0.2">
      <c r="B213" s="15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</row>
    <row r="214" spans="2:58" ht="18" customHeight="1" x14ac:dyDescent="0.2">
      <c r="B214" s="15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</row>
    <row r="215" spans="2:58" ht="18" customHeight="1" x14ac:dyDescent="0.2">
      <c r="B215" s="15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</row>
    <row r="216" spans="2:58" ht="18" customHeight="1" x14ac:dyDescent="0.2">
      <c r="B216" s="15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</row>
    <row r="217" spans="2:58" ht="18" customHeight="1" x14ac:dyDescent="0.2">
      <c r="B217" s="15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</row>
    <row r="218" spans="2:58" ht="18" customHeight="1" x14ac:dyDescent="0.2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</row>
    <row r="219" spans="2:58" ht="18" customHeight="1" x14ac:dyDescent="0.2">
      <c r="B219" s="15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</row>
    <row r="220" spans="2:58" ht="18" customHeight="1" x14ac:dyDescent="0.2">
      <c r="B220" s="15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</row>
    <row r="221" spans="2:58" ht="18" customHeight="1" x14ac:dyDescent="0.2">
      <c r="B221" s="15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</row>
    <row r="222" spans="2:58" ht="18" customHeight="1" x14ac:dyDescent="0.2">
      <c r="B222" s="15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</row>
    <row r="223" spans="2:58" ht="18" customHeight="1" x14ac:dyDescent="0.2">
      <c r="B223" s="15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</row>
    <row r="224" spans="2:58" ht="18" customHeight="1" x14ac:dyDescent="0.2">
      <c r="B224" s="15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</row>
    <row r="225" spans="2:58" ht="18" customHeight="1" x14ac:dyDescent="0.2">
      <c r="B225" s="1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</row>
    <row r="226" spans="2:58" ht="18" customHeight="1" x14ac:dyDescent="0.2">
      <c r="B226" s="16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</row>
    <row r="227" spans="2:58" ht="18" customHeight="1" x14ac:dyDescent="0.2">
      <c r="B227" s="9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</row>
    <row r="228" spans="2:58" ht="18" customHeight="1" x14ac:dyDescent="0.2">
      <c r="B228" s="9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</row>
    <row r="229" spans="2:58" ht="18" customHeight="1" x14ac:dyDescent="0.2">
      <c r="B229" s="9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</row>
    <row r="230" spans="2:58" ht="18" customHeight="1" x14ac:dyDescent="0.2">
      <c r="B230" s="9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</row>
    <row r="231" spans="2:58" ht="18" customHeight="1" x14ac:dyDescent="0.2">
      <c r="B231" s="9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</row>
    <row r="232" spans="2:58" ht="18" customHeight="1" x14ac:dyDescent="0.25">
      <c r="B232" s="12"/>
      <c r="C232" s="110"/>
      <c r="D232" s="19"/>
      <c r="E232" s="19"/>
      <c r="F232" s="19"/>
      <c r="G232" s="19"/>
      <c r="H232" s="19"/>
      <c r="I232" s="19"/>
      <c r="J232" s="19"/>
      <c r="K232" s="110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10"/>
      <c r="AB232" s="19"/>
      <c r="AC232" s="19"/>
      <c r="AD232" s="19"/>
      <c r="AE232" s="19"/>
      <c r="AF232" s="19"/>
      <c r="AG232" s="19"/>
      <c r="AH232" s="19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</row>
    <row r="233" spans="2:58" ht="18" customHeight="1" x14ac:dyDescent="0.25">
      <c r="B233" s="12"/>
      <c r="C233" s="110"/>
      <c r="D233" s="19"/>
      <c r="E233" s="19"/>
      <c r="F233" s="19"/>
      <c r="G233" s="19"/>
      <c r="H233" s="19"/>
      <c r="I233" s="19"/>
      <c r="J233" s="19"/>
      <c r="K233" s="110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10"/>
      <c r="AB233" s="19"/>
      <c r="AC233" s="19"/>
      <c r="AD233" s="19"/>
      <c r="AE233" s="19"/>
      <c r="AF233" s="19"/>
      <c r="AG233" s="19"/>
      <c r="AH233" s="19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</row>
    <row r="234" spans="2:58" ht="15.75" x14ac:dyDescent="0.25">
      <c r="B234" s="20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</row>
    <row r="235" spans="2:58" ht="18" customHeight="1" x14ac:dyDescent="0.25">
      <c r="B235" s="20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</row>
    <row r="236" spans="2:58" ht="15.75" x14ac:dyDescent="0.25">
      <c r="B236" s="20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</row>
    <row r="237" spans="2:58" ht="12" customHeight="1" x14ac:dyDescent="0.2"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</row>
  </sheetData>
  <mergeCells count="116">
    <mergeCell ref="AQ3:BA3"/>
    <mergeCell ref="B154:AA154"/>
    <mergeCell ref="B197:AA197"/>
    <mergeCell ref="B157:B158"/>
    <mergeCell ref="C157:K157"/>
    <mergeCell ref="S157:AA158"/>
    <mergeCell ref="A8:B8"/>
    <mergeCell ref="A72:B72"/>
    <mergeCell ref="A67:B67"/>
    <mergeCell ref="A96:B96"/>
    <mergeCell ref="A100:B100"/>
    <mergeCell ref="A102:B102"/>
    <mergeCell ref="A103:B103"/>
    <mergeCell ref="A104:B104"/>
    <mergeCell ref="C6:C7"/>
    <mergeCell ref="S6:S7"/>
    <mergeCell ref="AI6:AI7"/>
    <mergeCell ref="AJ6:AJ7"/>
    <mergeCell ref="AK6:AK7"/>
    <mergeCell ref="AN6:AN7"/>
    <mergeCell ref="AO6:AO7"/>
    <mergeCell ref="AL6:AL7"/>
    <mergeCell ref="A71:B71"/>
    <mergeCell ref="A5:A7"/>
    <mergeCell ref="B5:B7"/>
    <mergeCell ref="A70:B70"/>
    <mergeCell ref="A69:B69"/>
    <mergeCell ref="H6:H7"/>
    <mergeCell ref="I6:I7"/>
    <mergeCell ref="P6:P7"/>
    <mergeCell ref="F6:F7"/>
    <mergeCell ref="G6:G7"/>
    <mergeCell ref="E6:E7"/>
    <mergeCell ref="N6:N7"/>
    <mergeCell ref="K6:K7"/>
    <mergeCell ref="O6:O7"/>
    <mergeCell ref="C5:J5"/>
    <mergeCell ref="J6:J7"/>
    <mergeCell ref="D6:D7"/>
    <mergeCell ref="B199:B200"/>
    <mergeCell ref="C232:C233"/>
    <mergeCell ref="S199:AA200"/>
    <mergeCell ref="AA232:AA233"/>
    <mergeCell ref="K199:K200"/>
    <mergeCell ref="K232:K233"/>
    <mergeCell ref="C199:C200"/>
    <mergeCell ref="A97:B97"/>
    <mergeCell ref="A98:B98"/>
    <mergeCell ref="A99:B99"/>
    <mergeCell ref="Z6:Z7"/>
    <mergeCell ref="CR6:CR7"/>
    <mergeCell ref="CS6:CS7"/>
    <mergeCell ref="CZ6:CZ7"/>
    <mergeCell ref="DA6:DA7"/>
    <mergeCell ref="CB6:CB7"/>
    <mergeCell ref="CC6:CC7"/>
    <mergeCell ref="CJ6:CJ7"/>
    <mergeCell ref="CK6:CK7"/>
    <mergeCell ref="AQ6:AX6"/>
    <mergeCell ref="AY6:BF6"/>
    <mergeCell ref="CM5:CT5"/>
    <mergeCell ref="CT6:CT7"/>
    <mergeCell ref="CU5:DB5"/>
    <mergeCell ref="DB6:DB7"/>
    <mergeCell ref="CX6:CX7"/>
    <mergeCell ref="CY6:CY7"/>
    <mergeCell ref="CH6:CH7"/>
    <mergeCell ref="CI6:CI7"/>
    <mergeCell ref="CP6:CP7"/>
    <mergeCell ref="CQ6:CQ7"/>
    <mergeCell ref="CU6:CU7"/>
    <mergeCell ref="CV6:CV7"/>
    <mergeCell ref="CW6:CW7"/>
    <mergeCell ref="CM6:CM7"/>
    <mergeCell ref="CN6:CN7"/>
    <mergeCell ref="CO6:CO7"/>
    <mergeCell ref="AA5:AH5"/>
    <mergeCell ref="AH6:AH7"/>
    <mergeCell ref="AI5:AP5"/>
    <mergeCell ref="AP6:AP7"/>
    <mergeCell ref="X6:X7"/>
    <mergeCell ref="Y6:Y7"/>
    <mergeCell ref="AF6:AF7"/>
    <mergeCell ref="AG6:AG7"/>
    <mergeCell ref="L6:L7"/>
    <mergeCell ref="M6:M7"/>
    <mergeCell ref="AD6:AD7"/>
    <mergeCell ref="AE6:AE7"/>
    <mergeCell ref="V6:V7"/>
    <mergeCell ref="W6:W7"/>
    <mergeCell ref="AC6:AC7"/>
    <mergeCell ref="T6:T7"/>
    <mergeCell ref="U6:U7"/>
    <mergeCell ref="AM6:AM7"/>
    <mergeCell ref="AA6:AA7"/>
    <mergeCell ref="AB6:AB7"/>
    <mergeCell ref="Q6:Q7"/>
    <mergeCell ref="R6:R7"/>
    <mergeCell ref="K5:R5"/>
    <mergeCell ref="S5:Z5"/>
    <mergeCell ref="AQ5:BF5"/>
    <mergeCell ref="BG6:BN6"/>
    <mergeCell ref="BG5:BV5"/>
    <mergeCell ref="BO6:BV6"/>
    <mergeCell ref="CD6:CD7"/>
    <mergeCell ref="BW5:CD5"/>
    <mergeCell ref="CE5:CL5"/>
    <mergeCell ref="CL6:CL7"/>
    <mergeCell ref="CE6:CE7"/>
    <mergeCell ref="BZ6:BZ7"/>
    <mergeCell ref="CA6:CA7"/>
    <mergeCell ref="BW6:BW7"/>
    <mergeCell ref="BX6:BX7"/>
    <mergeCell ref="BY6:BY7"/>
    <mergeCell ref="CF6:CF7"/>
    <mergeCell ref="CG6:CG7"/>
  </mergeCells>
  <phoneticPr fontId="4" type="noConversion"/>
  <pageMargins left="0.39370078740157483" right="0.39370078740157483" top="0.39370078740157483" bottom="0" header="0.51181102362204722" footer="0.51181102362204722"/>
  <pageSetup paperSize="9" scale="22" fitToHeight="0" orientation="landscape" r:id="rId1"/>
  <headerFooter alignWithMargins="0">
    <oddFooter xml:space="preserve">&amp;R&amp;P
</oddFooter>
  </headerFooter>
  <rowBreaks count="4" manualBreakCount="4">
    <brk id="104" max="16383" man="1"/>
    <brk id="106" max="40" man="1"/>
    <brk id="152" max="40" man="1"/>
    <brk id="195" min="1" max="20" man="1"/>
  </rowBreaks>
  <colBreaks count="2" manualBreakCount="2">
    <brk id="42" max="101" man="1"/>
    <brk id="82" max="10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816D3-2719-4C5A-B169-A4AA5EDA7D1E}">
  <dimension ref="A1:AH194"/>
  <sheetViews>
    <sheetView workbookViewId="0">
      <selection activeCell="I16" sqref="I16"/>
    </sheetView>
  </sheetViews>
  <sheetFormatPr defaultRowHeight="12.75" x14ac:dyDescent="0.2"/>
  <cols>
    <col min="2" max="2" width="39.42578125" customWidth="1"/>
    <col min="3" max="3" width="11.28515625" bestFit="1" customWidth="1"/>
    <col min="5" max="5" width="11.28515625" bestFit="1" customWidth="1"/>
    <col min="6" max="6" width="10.28515625" bestFit="1" customWidth="1"/>
    <col min="8" max="8" width="10.28515625" bestFit="1" customWidth="1"/>
    <col min="9" max="9" width="12.28515625" bestFit="1" customWidth="1"/>
    <col min="10" max="10" width="14" bestFit="1" customWidth="1"/>
    <col min="11" max="11" width="12.28515625" bestFit="1" customWidth="1"/>
  </cols>
  <sheetData>
    <row r="1" spans="1:34" x14ac:dyDescent="0.2">
      <c r="A1" t="s">
        <v>148</v>
      </c>
      <c r="C1" t="s">
        <v>153</v>
      </c>
      <c r="D1" t="s">
        <v>155</v>
      </c>
      <c r="F1" t="s">
        <v>160</v>
      </c>
    </row>
    <row r="4" spans="1:34" x14ac:dyDescent="0.2">
      <c r="A4" s="129" t="s">
        <v>149</v>
      </c>
      <c r="B4" s="129" t="s">
        <v>3</v>
      </c>
      <c r="C4" s="128" t="s">
        <v>154</v>
      </c>
      <c r="D4" s="128"/>
      <c r="E4" s="128"/>
      <c r="F4" s="128" t="s">
        <v>156</v>
      </c>
      <c r="G4" s="128"/>
      <c r="H4" s="128"/>
      <c r="I4" s="128" t="s">
        <v>157</v>
      </c>
      <c r="J4" s="128"/>
      <c r="K4" s="128"/>
      <c r="L4" s="128"/>
      <c r="M4" s="128"/>
      <c r="N4" s="128"/>
    </row>
    <row r="5" spans="1:34" x14ac:dyDescent="0.2">
      <c r="A5" s="129"/>
      <c r="B5" s="129"/>
      <c r="C5" s="91" t="s">
        <v>150</v>
      </c>
      <c r="D5" s="91" t="s">
        <v>151</v>
      </c>
      <c r="E5" s="91" t="s">
        <v>152</v>
      </c>
      <c r="F5" s="91" t="s">
        <v>150</v>
      </c>
      <c r="G5" s="91" t="s">
        <v>151</v>
      </c>
      <c r="H5" s="91" t="s">
        <v>152</v>
      </c>
      <c r="I5" s="91" t="s">
        <v>150</v>
      </c>
      <c r="J5" s="91" t="s">
        <v>151</v>
      </c>
      <c r="K5" s="91" t="s">
        <v>152</v>
      </c>
      <c r="L5" s="91" t="s">
        <v>150</v>
      </c>
      <c r="M5" s="91" t="s">
        <v>151</v>
      </c>
      <c r="N5" s="91" t="s">
        <v>152</v>
      </c>
    </row>
    <row r="6" spans="1:34" x14ac:dyDescent="0.2">
      <c r="A6" s="87">
        <v>102023</v>
      </c>
      <c r="B6" t="s">
        <v>107</v>
      </c>
      <c r="C6" s="89"/>
      <c r="D6" s="89"/>
      <c r="E6" s="89">
        <f>SUM(C6:D6)</f>
        <v>0</v>
      </c>
      <c r="F6" s="89"/>
      <c r="G6" s="89"/>
      <c r="H6" s="89">
        <f>SUM(F6:G6)</f>
        <v>0</v>
      </c>
      <c r="I6" s="89">
        <v>19237070</v>
      </c>
      <c r="J6" s="89">
        <v>64472501</v>
      </c>
      <c r="K6" s="89">
        <f>SUM(I6:J6)</f>
        <v>83709571</v>
      </c>
      <c r="L6" s="89"/>
      <c r="M6" s="89"/>
      <c r="N6" s="89"/>
      <c r="O6" s="90"/>
      <c r="P6" s="90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">
      <c r="A7" s="87">
        <v>102024</v>
      </c>
      <c r="B7" t="s">
        <v>158</v>
      </c>
      <c r="C7" s="90"/>
      <c r="D7" s="90"/>
      <c r="E7" s="89">
        <f t="shared" ref="E7:E14" si="0">SUM(C7:D7)</f>
        <v>0</v>
      </c>
      <c r="F7" s="90"/>
      <c r="G7" s="90"/>
      <c r="H7" s="89">
        <f t="shared" ref="H7:H14" si="1">SUM(F7:G7)</f>
        <v>0</v>
      </c>
      <c r="I7" s="90">
        <v>8048087</v>
      </c>
      <c r="J7" s="90">
        <v>27695916</v>
      </c>
      <c r="K7" s="89">
        <f t="shared" ref="K7:K14" si="2">SUM(I7:J7)</f>
        <v>35744003</v>
      </c>
      <c r="L7" s="90"/>
      <c r="M7" s="90"/>
      <c r="N7" s="90"/>
      <c r="O7" s="90"/>
      <c r="P7" s="90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</row>
    <row r="8" spans="1:34" x14ac:dyDescent="0.2">
      <c r="A8" s="87">
        <v>107070</v>
      </c>
      <c r="B8" t="s">
        <v>159</v>
      </c>
      <c r="C8" s="90"/>
      <c r="D8" s="90"/>
      <c r="E8" s="89">
        <f t="shared" si="0"/>
        <v>0</v>
      </c>
      <c r="F8" s="90"/>
      <c r="G8" s="90"/>
      <c r="H8" s="89">
        <f t="shared" si="1"/>
        <v>0</v>
      </c>
      <c r="I8" s="90"/>
      <c r="J8" s="90">
        <v>684698</v>
      </c>
      <c r="K8" s="89">
        <f t="shared" si="2"/>
        <v>684698</v>
      </c>
      <c r="L8" s="90"/>
      <c r="M8" s="90"/>
      <c r="N8" s="90"/>
      <c r="O8" s="90"/>
      <c r="P8" s="90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</row>
    <row r="9" spans="1:34" x14ac:dyDescent="0.2">
      <c r="A9" s="92" t="s">
        <v>161</v>
      </c>
      <c r="B9" t="s">
        <v>162</v>
      </c>
      <c r="C9" s="90">
        <v>15607975</v>
      </c>
      <c r="D9" s="90"/>
      <c r="E9" s="89">
        <f t="shared" si="0"/>
        <v>15607975</v>
      </c>
      <c r="F9" s="90">
        <v>2022780</v>
      </c>
      <c r="G9" s="90"/>
      <c r="H9" s="89">
        <f t="shared" si="1"/>
        <v>2022780</v>
      </c>
      <c r="I9" s="90">
        <v>625603787</v>
      </c>
      <c r="J9" s="90"/>
      <c r="K9" s="89">
        <f t="shared" si="2"/>
        <v>625603787</v>
      </c>
      <c r="L9" s="90"/>
      <c r="M9" s="90"/>
      <c r="N9" s="90"/>
      <c r="O9" s="90"/>
      <c r="P9" s="90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</row>
    <row r="10" spans="1:34" x14ac:dyDescent="0.2">
      <c r="A10" s="87">
        <v>104030</v>
      </c>
      <c r="B10" t="s">
        <v>163</v>
      </c>
      <c r="C10" s="90"/>
      <c r="D10" s="90"/>
      <c r="E10" s="89">
        <f t="shared" si="0"/>
        <v>0</v>
      </c>
      <c r="F10" s="90"/>
      <c r="G10" s="90"/>
      <c r="H10" s="89">
        <f t="shared" si="1"/>
        <v>0</v>
      </c>
      <c r="I10" s="90">
        <v>60518</v>
      </c>
      <c r="J10" s="90"/>
      <c r="K10" s="89">
        <f t="shared" si="2"/>
        <v>60518</v>
      </c>
      <c r="L10" s="90"/>
      <c r="M10" s="90"/>
      <c r="N10" s="90"/>
      <c r="O10" s="90"/>
      <c r="P10" s="90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</row>
    <row r="11" spans="1:34" x14ac:dyDescent="0.2">
      <c r="A11" s="87">
        <v>104035</v>
      </c>
      <c r="B11" t="s">
        <v>166</v>
      </c>
      <c r="C11" s="90"/>
      <c r="D11" s="90"/>
      <c r="E11" s="89">
        <f t="shared" si="0"/>
        <v>0</v>
      </c>
      <c r="F11" s="90"/>
      <c r="G11" s="90"/>
      <c r="H11" s="89">
        <f t="shared" si="1"/>
        <v>0</v>
      </c>
      <c r="I11" s="90">
        <v>19567987</v>
      </c>
      <c r="J11" s="90"/>
      <c r="K11" s="89">
        <f t="shared" si="2"/>
        <v>19567987</v>
      </c>
      <c r="L11" s="90"/>
      <c r="M11" s="90"/>
      <c r="N11" s="90"/>
      <c r="O11" s="90"/>
      <c r="P11" s="90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</row>
    <row r="12" spans="1:34" x14ac:dyDescent="0.2">
      <c r="A12" s="87">
        <v>107037</v>
      </c>
      <c r="B12" t="s">
        <v>167</v>
      </c>
      <c r="C12" s="90"/>
      <c r="D12" s="90"/>
      <c r="E12" s="89">
        <f t="shared" si="0"/>
        <v>0</v>
      </c>
      <c r="F12" s="90"/>
      <c r="G12" s="90"/>
      <c r="H12" s="89">
        <f t="shared" si="1"/>
        <v>0</v>
      </c>
      <c r="I12" s="90">
        <v>122140</v>
      </c>
      <c r="J12" s="90"/>
      <c r="K12" s="89">
        <f t="shared" si="2"/>
        <v>122140</v>
      </c>
      <c r="L12" s="90"/>
      <c r="M12" s="90"/>
      <c r="N12" s="90"/>
      <c r="O12" s="90"/>
      <c r="P12" s="90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</row>
    <row r="13" spans="1:34" x14ac:dyDescent="0.2">
      <c r="A13" s="87">
        <v>107050</v>
      </c>
      <c r="B13" t="s">
        <v>168</v>
      </c>
      <c r="C13" s="90"/>
      <c r="D13" s="90"/>
      <c r="E13" s="89">
        <f t="shared" si="0"/>
        <v>0</v>
      </c>
      <c r="F13" s="90"/>
      <c r="G13" s="90"/>
      <c r="H13" s="89">
        <f t="shared" si="1"/>
        <v>0</v>
      </c>
      <c r="I13" s="90">
        <v>21263805</v>
      </c>
      <c r="J13" s="90"/>
      <c r="K13" s="89">
        <f t="shared" si="2"/>
        <v>21263805</v>
      </c>
      <c r="L13" s="90"/>
      <c r="M13" s="90"/>
      <c r="N13" s="90"/>
      <c r="O13" s="90"/>
      <c r="P13" s="90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</row>
    <row r="14" spans="1:34" x14ac:dyDescent="0.2">
      <c r="A14" s="87">
        <v>107051</v>
      </c>
      <c r="B14" t="s">
        <v>169</v>
      </c>
      <c r="C14" s="90"/>
      <c r="D14" s="90"/>
      <c r="E14" s="89">
        <f t="shared" si="0"/>
        <v>0</v>
      </c>
      <c r="F14" s="90"/>
      <c r="G14" s="90"/>
      <c r="H14" s="89">
        <f t="shared" si="1"/>
        <v>0</v>
      </c>
      <c r="I14" s="90">
        <v>36904357</v>
      </c>
      <c r="J14" s="90"/>
      <c r="K14" s="89">
        <f t="shared" si="2"/>
        <v>36904357</v>
      </c>
      <c r="L14" s="90"/>
      <c r="M14" s="90"/>
      <c r="N14" s="90"/>
      <c r="O14" s="90"/>
      <c r="P14" s="90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</row>
    <row r="15" spans="1:34" x14ac:dyDescent="0.2">
      <c r="A15" s="87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</row>
    <row r="16" spans="1:34" x14ac:dyDescent="0.2">
      <c r="A16" s="87"/>
      <c r="C16" s="90">
        <f t="shared" ref="C16:I16" si="3">SUM(C6:C15)</f>
        <v>15607975</v>
      </c>
      <c r="D16" s="90">
        <f t="shared" si="3"/>
        <v>0</v>
      </c>
      <c r="E16" s="90">
        <f t="shared" si="3"/>
        <v>15607975</v>
      </c>
      <c r="F16" s="90">
        <f t="shared" si="3"/>
        <v>2022780</v>
      </c>
      <c r="G16" s="90">
        <f t="shared" si="3"/>
        <v>0</v>
      </c>
      <c r="H16" s="90">
        <f t="shared" si="3"/>
        <v>2022780</v>
      </c>
      <c r="I16" s="90">
        <f t="shared" si="3"/>
        <v>730807751</v>
      </c>
      <c r="J16" s="90">
        <f>SUM(J6:J15)</f>
        <v>92853115</v>
      </c>
      <c r="K16" s="90">
        <f t="shared" ref="K16:N16" si="4">SUM(K6:K15)</f>
        <v>823660866</v>
      </c>
      <c r="L16" s="90">
        <f t="shared" si="4"/>
        <v>0</v>
      </c>
      <c r="M16" s="90">
        <f t="shared" si="4"/>
        <v>0</v>
      </c>
      <c r="N16" s="90">
        <f t="shared" si="4"/>
        <v>0</v>
      </c>
      <c r="O16" s="90"/>
      <c r="P16" s="90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</row>
    <row r="17" spans="1:34" x14ac:dyDescent="0.2">
      <c r="A17" s="87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</row>
    <row r="18" spans="1:34" x14ac:dyDescent="0.2">
      <c r="A18" s="87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</row>
    <row r="19" spans="1:34" x14ac:dyDescent="0.2">
      <c r="A19" s="87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</row>
    <row r="20" spans="1:34" x14ac:dyDescent="0.2">
      <c r="A20" s="87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</row>
    <row r="21" spans="1:34" x14ac:dyDescent="0.2">
      <c r="A21" s="87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</row>
    <row r="22" spans="1:34" x14ac:dyDescent="0.2">
      <c r="A22" s="87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</row>
    <row r="23" spans="1:34" x14ac:dyDescent="0.2">
      <c r="A23" s="87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</row>
    <row r="24" spans="1:34" x14ac:dyDescent="0.2">
      <c r="A24" s="87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</row>
    <row r="25" spans="1:34" x14ac:dyDescent="0.2">
      <c r="A25" s="87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</row>
    <row r="26" spans="1:34" x14ac:dyDescent="0.2">
      <c r="A26" s="87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</row>
    <row r="27" spans="1:34" x14ac:dyDescent="0.2"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</row>
    <row r="28" spans="1:34" x14ac:dyDescent="0.2"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</row>
    <row r="29" spans="1:34" x14ac:dyDescent="0.2"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</row>
    <row r="30" spans="1:34" x14ac:dyDescent="0.2"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</row>
    <row r="31" spans="1:34" x14ac:dyDescent="0.2"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</row>
    <row r="32" spans="1:34" x14ac:dyDescent="0.2"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</row>
    <row r="33" spans="3:34" x14ac:dyDescent="0.2"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</row>
    <row r="34" spans="3:34" x14ac:dyDescent="0.2"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</row>
    <row r="35" spans="3:34" x14ac:dyDescent="0.2"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</row>
    <row r="36" spans="3:34" x14ac:dyDescent="0.2"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</row>
    <row r="37" spans="3:34" x14ac:dyDescent="0.2"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</row>
    <row r="38" spans="3:34" x14ac:dyDescent="0.2"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</row>
    <row r="39" spans="3:34" x14ac:dyDescent="0.2"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</row>
    <row r="40" spans="3:34" x14ac:dyDescent="0.2"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</row>
    <row r="41" spans="3:34" x14ac:dyDescent="0.2"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</row>
    <row r="42" spans="3:34" x14ac:dyDescent="0.2"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</row>
    <row r="43" spans="3:34" x14ac:dyDescent="0.2"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</row>
    <row r="44" spans="3:34" x14ac:dyDescent="0.2"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</row>
    <row r="45" spans="3:34" x14ac:dyDescent="0.2"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</row>
    <row r="46" spans="3:34" x14ac:dyDescent="0.2"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</row>
    <row r="47" spans="3:34" x14ac:dyDescent="0.2"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</row>
    <row r="48" spans="3:34" x14ac:dyDescent="0.2"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</row>
    <row r="49" spans="3:34" x14ac:dyDescent="0.2"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</row>
    <row r="50" spans="3:34" x14ac:dyDescent="0.2"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</row>
    <row r="51" spans="3:34" x14ac:dyDescent="0.2"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</row>
    <row r="52" spans="3:34" x14ac:dyDescent="0.2"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</row>
    <row r="53" spans="3:34" x14ac:dyDescent="0.2"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</row>
    <row r="54" spans="3:34" x14ac:dyDescent="0.2"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</row>
    <row r="55" spans="3:34" x14ac:dyDescent="0.2"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</row>
    <row r="56" spans="3:34" x14ac:dyDescent="0.2"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</row>
    <row r="57" spans="3:34" x14ac:dyDescent="0.2"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</row>
    <row r="58" spans="3:34" x14ac:dyDescent="0.2"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</row>
    <row r="59" spans="3:34" x14ac:dyDescent="0.2"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</row>
    <row r="60" spans="3:34" x14ac:dyDescent="0.2"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</row>
    <row r="61" spans="3:34" x14ac:dyDescent="0.2"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</row>
    <row r="62" spans="3:34" x14ac:dyDescent="0.2"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</row>
    <row r="63" spans="3:34" x14ac:dyDescent="0.2"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</row>
    <row r="64" spans="3:34" x14ac:dyDescent="0.2"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</row>
    <row r="65" spans="3:34" x14ac:dyDescent="0.2"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</row>
    <row r="66" spans="3:34" x14ac:dyDescent="0.2"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</row>
    <row r="67" spans="3:34" x14ac:dyDescent="0.2"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</row>
    <row r="68" spans="3:34" x14ac:dyDescent="0.2"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</row>
    <row r="69" spans="3:34" x14ac:dyDescent="0.2"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</row>
    <row r="70" spans="3:34" x14ac:dyDescent="0.2"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</row>
    <row r="71" spans="3:34" x14ac:dyDescent="0.2"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</row>
    <row r="72" spans="3:34" x14ac:dyDescent="0.2"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</row>
    <row r="73" spans="3:34" x14ac:dyDescent="0.2"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</row>
    <row r="74" spans="3:34" x14ac:dyDescent="0.2"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</row>
    <row r="75" spans="3:34" x14ac:dyDescent="0.2"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</row>
    <row r="76" spans="3:34" x14ac:dyDescent="0.2"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</row>
    <row r="77" spans="3:34" x14ac:dyDescent="0.2"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</row>
    <row r="78" spans="3:34" x14ac:dyDescent="0.2"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</row>
    <row r="79" spans="3:34" x14ac:dyDescent="0.2"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</row>
    <row r="80" spans="3:34" x14ac:dyDescent="0.2"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</row>
    <row r="81" spans="3:34" x14ac:dyDescent="0.2"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</row>
    <row r="82" spans="3:34" x14ac:dyDescent="0.2"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</row>
    <row r="83" spans="3:34" x14ac:dyDescent="0.2"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</row>
    <row r="84" spans="3:34" x14ac:dyDescent="0.2"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</row>
    <row r="85" spans="3:34" x14ac:dyDescent="0.2"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</row>
    <row r="86" spans="3:34" x14ac:dyDescent="0.2"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</row>
    <row r="87" spans="3:34" x14ac:dyDescent="0.2"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</row>
    <row r="88" spans="3:34" x14ac:dyDescent="0.2"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</row>
    <row r="89" spans="3:34" x14ac:dyDescent="0.2"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</row>
    <row r="90" spans="3:34" x14ac:dyDescent="0.2"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</row>
    <row r="91" spans="3:34" x14ac:dyDescent="0.2"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</row>
    <row r="92" spans="3:34" x14ac:dyDescent="0.2"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</row>
    <row r="93" spans="3:34" x14ac:dyDescent="0.2"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</row>
    <row r="94" spans="3:34" x14ac:dyDescent="0.2"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</row>
    <row r="95" spans="3:34" x14ac:dyDescent="0.2"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</row>
    <row r="96" spans="3:34" x14ac:dyDescent="0.2"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</row>
    <row r="97" spans="3:34" x14ac:dyDescent="0.2"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</row>
    <row r="98" spans="3:34" x14ac:dyDescent="0.2"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</row>
    <row r="99" spans="3:34" x14ac:dyDescent="0.2"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</row>
    <row r="100" spans="3:34" x14ac:dyDescent="0.2"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</row>
    <row r="101" spans="3:34" x14ac:dyDescent="0.2"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</row>
    <row r="102" spans="3:34" x14ac:dyDescent="0.2"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</row>
    <row r="103" spans="3:34" x14ac:dyDescent="0.2"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</row>
    <row r="104" spans="3:34" x14ac:dyDescent="0.2"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</row>
    <row r="105" spans="3:34" x14ac:dyDescent="0.2"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</row>
    <row r="106" spans="3:34" x14ac:dyDescent="0.2"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88"/>
      <c r="S106" s="88"/>
      <c r="T106" s="88"/>
      <c r="U106" s="8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</row>
    <row r="107" spans="3:34" x14ac:dyDescent="0.2"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</row>
    <row r="108" spans="3:34" x14ac:dyDescent="0.2"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</row>
    <row r="109" spans="3:34" x14ac:dyDescent="0.2"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</row>
    <row r="110" spans="3:34" x14ac:dyDescent="0.2"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</row>
    <row r="111" spans="3:34" x14ac:dyDescent="0.2"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</row>
    <row r="112" spans="3:34" x14ac:dyDescent="0.2"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</row>
    <row r="113" spans="3:34" x14ac:dyDescent="0.2"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</row>
    <row r="114" spans="3:34" x14ac:dyDescent="0.2"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</row>
    <row r="115" spans="3:34" x14ac:dyDescent="0.2"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</row>
    <row r="116" spans="3:34" x14ac:dyDescent="0.2"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</row>
    <row r="117" spans="3:34" x14ac:dyDescent="0.2"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</row>
    <row r="118" spans="3:34" x14ac:dyDescent="0.2"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</row>
    <row r="119" spans="3:34" x14ac:dyDescent="0.2"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</row>
    <row r="120" spans="3:34" x14ac:dyDescent="0.2"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</row>
    <row r="121" spans="3:34" x14ac:dyDescent="0.2"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</row>
    <row r="122" spans="3:34" x14ac:dyDescent="0.2"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</row>
    <row r="123" spans="3:34" x14ac:dyDescent="0.2"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</row>
    <row r="124" spans="3:34" x14ac:dyDescent="0.2"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</row>
    <row r="125" spans="3:34" x14ac:dyDescent="0.2"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</row>
    <row r="126" spans="3:34" x14ac:dyDescent="0.2"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</row>
    <row r="127" spans="3:34" x14ac:dyDescent="0.2"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</row>
    <row r="128" spans="3:34" x14ac:dyDescent="0.2"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</row>
    <row r="129" spans="3:34" x14ac:dyDescent="0.2"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</row>
    <row r="130" spans="3:34" x14ac:dyDescent="0.2"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  <c r="T130" s="88"/>
      <c r="U130" s="8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</row>
    <row r="131" spans="3:34" x14ac:dyDescent="0.2"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  <c r="T131" s="88"/>
      <c r="U131" s="8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</row>
    <row r="132" spans="3:34" x14ac:dyDescent="0.2"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</row>
    <row r="133" spans="3:34" x14ac:dyDescent="0.2"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  <c r="T133" s="88"/>
      <c r="U133" s="8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</row>
    <row r="134" spans="3:34" x14ac:dyDescent="0.2"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  <c r="T134" s="88"/>
      <c r="U134" s="8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</row>
    <row r="135" spans="3:34" x14ac:dyDescent="0.2"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8"/>
      <c r="T135" s="88"/>
      <c r="U135" s="8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</row>
    <row r="136" spans="3:34" x14ac:dyDescent="0.2"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  <c r="T136" s="88"/>
      <c r="U136" s="8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</row>
    <row r="137" spans="3:34" x14ac:dyDescent="0.2"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  <c r="T137" s="88"/>
      <c r="U137" s="8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</row>
    <row r="138" spans="3:34" x14ac:dyDescent="0.2"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</row>
    <row r="139" spans="3:34" x14ac:dyDescent="0.2"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</row>
    <row r="140" spans="3:34" x14ac:dyDescent="0.2"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</row>
    <row r="141" spans="3:34" x14ac:dyDescent="0.2"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</row>
    <row r="142" spans="3:34" x14ac:dyDescent="0.2"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</row>
    <row r="143" spans="3:34" x14ac:dyDescent="0.2"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</row>
    <row r="144" spans="3:34" x14ac:dyDescent="0.2"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</row>
    <row r="145" spans="3:34" x14ac:dyDescent="0.2"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</row>
    <row r="146" spans="3:34" x14ac:dyDescent="0.2"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</row>
    <row r="147" spans="3:34" x14ac:dyDescent="0.2"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</row>
    <row r="148" spans="3:34" x14ac:dyDescent="0.2"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</row>
    <row r="149" spans="3:34" x14ac:dyDescent="0.2"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</row>
    <row r="150" spans="3:34" x14ac:dyDescent="0.2"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</row>
    <row r="151" spans="3:34" x14ac:dyDescent="0.2"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  <c r="T151" s="88"/>
      <c r="U151" s="8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</row>
    <row r="152" spans="3:34" x14ac:dyDescent="0.2"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</row>
    <row r="153" spans="3:34" x14ac:dyDescent="0.2"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</row>
    <row r="154" spans="3:34" x14ac:dyDescent="0.2"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</row>
    <row r="155" spans="3:34" x14ac:dyDescent="0.2"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</row>
    <row r="156" spans="3:34" x14ac:dyDescent="0.2"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</row>
    <row r="157" spans="3:34" x14ac:dyDescent="0.2"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</row>
    <row r="158" spans="3:34" x14ac:dyDescent="0.2"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</row>
    <row r="159" spans="3:34" x14ac:dyDescent="0.2"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</row>
    <row r="160" spans="3:34" x14ac:dyDescent="0.2"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</row>
    <row r="161" spans="3:34" x14ac:dyDescent="0.2"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</row>
    <row r="162" spans="3:34" x14ac:dyDescent="0.2"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</row>
    <row r="163" spans="3:34" x14ac:dyDescent="0.2"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</row>
    <row r="164" spans="3:34" x14ac:dyDescent="0.2"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</row>
    <row r="165" spans="3:34" x14ac:dyDescent="0.2"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</row>
    <row r="166" spans="3:34" x14ac:dyDescent="0.2"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</row>
    <row r="167" spans="3:34" x14ac:dyDescent="0.2"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</row>
    <row r="168" spans="3:34" x14ac:dyDescent="0.2"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</row>
    <row r="169" spans="3:34" x14ac:dyDescent="0.2"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</row>
    <row r="170" spans="3:34" x14ac:dyDescent="0.2"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</row>
    <row r="171" spans="3:34" x14ac:dyDescent="0.2"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</row>
    <row r="172" spans="3:34" x14ac:dyDescent="0.2"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</row>
    <row r="173" spans="3:34" x14ac:dyDescent="0.2"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</row>
    <row r="174" spans="3:34" x14ac:dyDescent="0.2"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</row>
    <row r="175" spans="3:34" x14ac:dyDescent="0.2"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</row>
    <row r="176" spans="3:34" x14ac:dyDescent="0.2"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</row>
    <row r="177" spans="3:34" x14ac:dyDescent="0.2"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8"/>
      <c r="R177" s="88"/>
      <c r="S177" s="88"/>
      <c r="T177" s="88"/>
      <c r="U177" s="88"/>
      <c r="V177" s="88"/>
      <c r="W177" s="88"/>
      <c r="X177" s="88"/>
      <c r="Y177" s="88"/>
      <c r="Z177" s="88"/>
      <c r="AA177" s="88"/>
      <c r="AB177" s="88"/>
      <c r="AC177" s="88"/>
      <c r="AD177" s="88"/>
      <c r="AE177" s="88"/>
      <c r="AF177" s="88"/>
      <c r="AG177" s="88"/>
      <c r="AH177" s="88"/>
    </row>
    <row r="178" spans="3:34" x14ac:dyDescent="0.2"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88"/>
      <c r="Z178" s="88"/>
      <c r="AA178" s="88"/>
      <c r="AB178" s="88"/>
      <c r="AC178" s="88"/>
      <c r="AD178" s="88"/>
      <c r="AE178" s="88"/>
      <c r="AF178" s="88"/>
      <c r="AG178" s="88"/>
      <c r="AH178" s="88"/>
    </row>
    <row r="179" spans="3:34" x14ac:dyDescent="0.2">
      <c r="C179" s="88"/>
      <c r="D179" s="88"/>
      <c r="E179" s="88"/>
      <c r="F179" s="88"/>
      <c r="G179" s="88"/>
      <c r="H179" s="88"/>
      <c r="I179" s="88"/>
      <c r="J179" s="88"/>
      <c r="K179" s="88"/>
      <c r="L179" s="88"/>
      <c r="M179" s="88"/>
      <c r="N179" s="88"/>
      <c r="O179" s="88"/>
      <c r="P179" s="88"/>
      <c r="Q179" s="88"/>
      <c r="R179" s="88"/>
      <c r="S179" s="88"/>
      <c r="T179" s="88"/>
      <c r="U179" s="88"/>
      <c r="V179" s="88"/>
      <c r="W179" s="88"/>
      <c r="X179" s="88"/>
      <c r="Y179" s="88"/>
      <c r="Z179" s="88"/>
      <c r="AA179" s="88"/>
      <c r="AB179" s="88"/>
      <c r="AC179" s="88"/>
      <c r="AD179" s="88"/>
      <c r="AE179" s="88"/>
      <c r="AF179" s="88"/>
      <c r="AG179" s="88"/>
      <c r="AH179" s="88"/>
    </row>
    <row r="180" spans="3:34" x14ac:dyDescent="0.2">
      <c r="C180" s="88"/>
      <c r="D180" s="88"/>
      <c r="E180" s="88"/>
      <c r="F180" s="88"/>
      <c r="G180" s="88"/>
      <c r="H180" s="88"/>
      <c r="I180" s="88"/>
      <c r="J180" s="88"/>
      <c r="K180" s="88"/>
      <c r="L180" s="88"/>
      <c r="M180" s="88"/>
      <c r="N180" s="88"/>
      <c r="O180" s="88"/>
      <c r="P180" s="88"/>
      <c r="Q180" s="88"/>
      <c r="R180" s="88"/>
      <c r="S180" s="88"/>
      <c r="T180" s="88"/>
      <c r="U180" s="88"/>
      <c r="V180" s="88"/>
      <c r="W180" s="88"/>
      <c r="X180" s="88"/>
      <c r="Y180" s="88"/>
      <c r="Z180" s="88"/>
      <c r="AA180" s="88"/>
      <c r="AB180" s="88"/>
      <c r="AC180" s="88"/>
      <c r="AD180" s="88"/>
      <c r="AE180" s="88"/>
      <c r="AF180" s="88"/>
      <c r="AG180" s="88"/>
      <c r="AH180" s="88"/>
    </row>
    <row r="181" spans="3:34" x14ac:dyDescent="0.2"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8"/>
      <c r="V181" s="88"/>
      <c r="W181" s="88"/>
      <c r="X181" s="88"/>
      <c r="Y181" s="88"/>
      <c r="Z181" s="88"/>
      <c r="AA181" s="88"/>
      <c r="AB181" s="88"/>
      <c r="AC181" s="88"/>
      <c r="AD181" s="88"/>
      <c r="AE181" s="88"/>
      <c r="AF181" s="88"/>
      <c r="AG181" s="88"/>
      <c r="AH181" s="88"/>
    </row>
    <row r="182" spans="3:34" x14ac:dyDescent="0.2"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  <c r="T182" s="88"/>
      <c r="U182" s="88"/>
      <c r="V182" s="88"/>
      <c r="W182" s="88"/>
      <c r="X182" s="88"/>
      <c r="Y182" s="88"/>
      <c r="Z182" s="88"/>
      <c r="AA182" s="88"/>
      <c r="AB182" s="88"/>
      <c r="AC182" s="88"/>
      <c r="AD182" s="88"/>
      <c r="AE182" s="88"/>
      <c r="AF182" s="88"/>
      <c r="AG182" s="88"/>
      <c r="AH182" s="88"/>
    </row>
    <row r="183" spans="3:34" x14ac:dyDescent="0.2"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/>
      <c r="O183" s="88"/>
      <c r="P183" s="88"/>
      <c r="Q183" s="88"/>
      <c r="R183" s="88"/>
      <c r="S183" s="88"/>
      <c r="T183" s="88"/>
      <c r="U183" s="88"/>
      <c r="V183" s="88"/>
      <c r="W183" s="88"/>
      <c r="X183" s="88"/>
      <c r="Y183" s="88"/>
      <c r="Z183" s="88"/>
      <c r="AA183" s="88"/>
      <c r="AB183" s="88"/>
      <c r="AC183" s="88"/>
      <c r="AD183" s="88"/>
      <c r="AE183" s="88"/>
      <c r="AF183" s="88"/>
      <c r="AG183" s="88"/>
      <c r="AH183" s="88"/>
    </row>
    <row r="184" spans="3:34" x14ac:dyDescent="0.2"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  <c r="P184" s="88"/>
      <c r="Q184" s="88"/>
      <c r="R184" s="88"/>
      <c r="S184" s="88"/>
      <c r="T184" s="88"/>
      <c r="U184" s="88"/>
      <c r="V184" s="88"/>
      <c r="W184" s="88"/>
      <c r="X184" s="88"/>
      <c r="Y184" s="88"/>
      <c r="Z184" s="88"/>
      <c r="AA184" s="88"/>
      <c r="AB184" s="88"/>
      <c r="AC184" s="88"/>
      <c r="AD184" s="88"/>
      <c r="AE184" s="88"/>
      <c r="AF184" s="88"/>
      <c r="AG184" s="88"/>
      <c r="AH184" s="88"/>
    </row>
    <row r="185" spans="3:34" x14ac:dyDescent="0.2">
      <c r="C185" s="88"/>
      <c r="D185" s="88"/>
      <c r="E185" s="88"/>
      <c r="F185" s="88"/>
      <c r="G185" s="88"/>
      <c r="H185" s="88"/>
      <c r="I185" s="88"/>
      <c r="J185" s="88"/>
      <c r="K185" s="88"/>
      <c r="L185" s="88"/>
      <c r="M185" s="88"/>
      <c r="N185" s="88"/>
      <c r="O185" s="88"/>
      <c r="P185" s="88"/>
      <c r="Q185" s="88"/>
      <c r="R185" s="88"/>
      <c r="S185" s="88"/>
      <c r="T185" s="88"/>
      <c r="U185" s="88"/>
      <c r="V185" s="88"/>
      <c r="W185" s="88"/>
      <c r="X185" s="88"/>
      <c r="Y185" s="88"/>
      <c r="Z185" s="88"/>
      <c r="AA185" s="88"/>
      <c r="AB185" s="88"/>
      <c r="AC185" s="88"/>
      <c r="AD185" s="88"/>
      <c r="AE185" s="88"/>
      <c r="AF185" s="88"/>
      <c r="AG185" s="88"/>
      <c r="AH185" s="88"/>
    </row>
    <row r="186" spans="3:34" x14ac:dyDescent="0.2">
      <c r="C186" s="88"/>
      <c r="D186" s="88"/>
      <c r="E186" s="88"/>
      <c r="F186" s="88"/>
      <c r="G186" s="88"/>
      <c r="H186" s="88"/>
      <c r="I186" s="88"/>
      <c r="J186" s="88"/>
      <c r="K186" s="88"/>
      <c r="L186" s="88"/>
      <c r="M186" s="88"/>
      <c r="N186" s="88"/>
      <c r="O186" s="88"/>
      <c r="P186" s="88"/>
      <c r="Q186" s="88"/>
      <c r="R186" s="88"/>
      <c r="S186" s="88"/>
      <c r="T186" s="88"/>
      <c r="U186" s="88"/>
      <c r="V186" s="88"/>
      <c r="W186" s="88"/>
      <c r="X186" s="88"/>
      <c r="Y186" s="88"/>
      <c r="Z186" s="88"/>
      <c r="AA186" s="88"/>
      <c r="AB186" s="88"/>
      <c r="AC186" s="88"/>
      <c r="AD186" s="88"/>
      <c r="AE186" s="88"/>
      <c r="AF186" s="88"/>
      <c r="AG186" s="88"/>
      <c r="AH186" s="88"/>
    </row>
    <row r="187" spans="3:34" x14ac:dyDescent="0.2">
      <c r="C187" s="88"/>
      <c r="D187" s="88"/>
      <c r="E187" s="88"/>
      <c r="F187" s="88"/>
      <c r="G187" s="88"/>
      <c r="H187" s="88"/>
      <c r="I187" s="88"/>
      <c r="J187" s="88"/>
      <c r="K187" s="88"/>
      <c r="L187" s="88"/>
      <c r="M187" s="88"/>
      <c r="N187" s="88"/>
      <c r="O187" s="88"/>
      <c r="P187" s="88"/>
      <c r="Q187" s="88"/>
      <c r="R187" s="88"/>
      <c r="S187" s="88"/>
      <c r="T187" s="88"/>
      <c r="U187" s="88"/>
      <c r="V187" s="88"/>
      <c r="W187" s="88"/>
      <c r="X187" s="88"/>
      <c r="Y187" s="88"/>
      <c r="Z187" s="88"/>
      <c r="AA187" s="88"/>
      <c r="AB187" s="88"/>
      <c r="AC187" s="88"/>
      <c r="AD187" s="88"/>
      <c r="AE187" s="88"/>
      <c r="AF187" s="88"/>
      <c r="AG187" s="88"/>
      <c r="AH187" s="88"/>
    </row>
    <row r="188" spans="3:34" x14ac:dyDescent="0.2">
      <c r="C188" s="88"/>
      <c r="D188" s="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8"/>
      <c r="R188" s="88"/>
      <c r="S188" s="88"/>
      <c r="T188" s="88"/>
      <c r="U188" s="88"/>
      <c r="V188" s="88"/>
      <c r="W188" s="88"/>
      <c r="X188" s="88"/>
      <c r="Y188" s="88"/>
      <c r="Z188" s="88"/>
      <c r="AA188" s="88"/>
      <c r="AB188" s="88"/>
      <c r="AC188" s="88"/>
      <c r="AD188" s="88"/>
      <c r="AE188" s="88"/>
      <c r="AF188" s="88"/>
      <c r="AG188" s="88"/>
      <c r="AH188" s="88"/>
    </row>
    <row r="189" spans="3:34" x14ac:dyDescent="0.2">
      <c r="C189" s="88"/>
      <c r="D189" s="88"/>
      <c r="E189" s="88"/>
      <c r="F189" s="88"/>
      <c r="G189" s="88"/>
      <c r="H189" s="88"/>
      <c r="I189" s="88"/>
      <c r="J189" s="88"/>
      <c r="K189" s="88"/>
      <c r="L189" s="88"/>
      <c r="M189" s="88"/>
      <c r="N189" s="88"/>
      <c r="O189" s="88"/>
      <c r="P189" s="88"/>
      <c r="Q189" s="88"/>
      <c r="R189" s="88"/>
      <c r="S189" s="88"/>
      <c r="T189" s="88"/>
      <c r="U189" s="88"/>
      <c r="V189" s="88"/>
      <c r="W189" s="88"/>
      <c r="X189" s="88"/>
      <c r="Y189" s="88"/>
      <c r="Z189" s="88"/>
      <c r="AA189" s="88"/>
      <c r="AB189" s="88"/>
      <c r="AC189" s="88"/>
      <c r="AD189" s="88"/>
      <c r="AE189" s="88"/>
      <c r="AF189" s="88"/>
      <c r="AG189" s="88"/>
      <c r="AH189" s="88"/>
    </row>
    <row r="190" spans="3:34" x14ac:dyDescent="0.2">
      <c r="C190" s="88"/>
      <c r="D190" s="88"/>
      <c r="E190" s="88"/>
      <c r="F190" s="88"/>
      <c r="G190" s="88"/>
      <c r="H190" s="88"/>
      <c r="I190" s="88"/>
      <c r="J190" s="88"/>
      <c r="K190" s="88"/>
      <c r="L190" s="88"/>
      <c r="M190" s="88"/>
      <c r="N190" s="88"/>
      <c r="O190" s="88"/>
      <c r="P190" s="88"/>
      <c r="Q190" s="88"/>
      <c r="R190" s="88"/>
      <c r="S190" s="88"/>
      <c r="T190" s="88"/>
      <c r="U190" s="88"/>
      <c r="V190" s="88"/>
      <c r="W190" s="88"/>
      <c r="X190" s="88"/>
      <c r="Y190" s="88"/>
      <c r="Z190" s="88"/>
      <c r="AA190" s="88"/>
      <c r="AB190" s="88"/>
      <c r="AC190" s="88"/>
      <c r="AD190" s="88"/>
      <c r="AE190" s="88"/>
      <c r="AF190" s="88"/>
      <c r="AG190" s="88"/>
      <c r="AH190" s="88"/>
    </row>
    <row r="191" spans="3:34" x14ac:dyDescent="0.2">
      <c r="C191" s="88"/>
      <c r="D191" s="88"/>
      <c r="E191" s="88"/>
      <c r="F191" s="88"/>
      <c r="G191" s="88"/>
      <c r="H191" s="88"/>
      <c r="I191" s="88"/>
      <c r="J191" s="88"/>
      <c r="K191" s="88"/>
      <c r="L191" s="88"/>
      <c r="M191" s="88"/>
      <c r="N191" s="88"/>
      <c r="O191" s="88"/>
      <c r="P191" s="88"/>
      <c r="Q191" s="88"/>
      <c r="R191" s="88"/>
      <c r="S191" s="88"/>
      <c r="T191" s="88"/>
      <c r="U191" s="88"/>
      <c r="V191" s="88"/>
      <c r="W191" s="88"/>
      <c r="X191" s="88"/>
      <c r="Y191" s="88"/>
      <c r="Z191" s="88"/>
      <c r="AA191" s="88"/>
      <c r="AB191" s="88"/>
      <c r="AC191" s="88"/>
      <c r="AD191" s="88"/>
      <c r="AE191" s="88"/>
      <c r="AF191" s="88"/>
      <c r="AG191" s="88"/>
      <c r="AH191" s="88"/>
    </row>
    <row r="192" spans="3:34" x14ac:dyDescent="0.2">
      <c r="C192" s="88"/>
      <c r="D192" s="88"/>
      <c r="E192" s="88"/>
      <c r="F192" s="88"/>
      <c r="G192" s="88"/>
      <c r="H192" s="88"/>
      <c r="I192" s="88"/>
      <c r="J192" s="88"/>
      <c r="K192" s="88"/>
      <c r="L192" s="88"/>
      <c r="M192" s="88"/>
      <c r="N192" s="88"/>
      <c r="O192" s="88"/>
      <c r="P192" s="88"/>
      <c r="Q192" s="88"/>
      <c r="R192" s="88"/>
      <c r="S192" s="88"/>
      <c r="T192" s="88"/>
      <c r="U192" s="88"/>
      <c r="V192" s="88"/>
      <c r="W192" s="88"/>
      <c r="X192" s="88"/>
      <c r="Y192" s="88"/>
      <c r="Z192" s="88"/>
      <c r="AA192" s="88"/>
      <c r="AB192" s="88"/>
      <c r="AC192" s="88"/>
      <c r="AD192" s="88"/>
      <c r="AE192" s="88"/>
      <c r="AF192" s="88"/>
      <c r="AG192" s="88"/>
      <c r="AH192" s="88"/>
    </row>
    <row r="193" spans="3:34" x14ac:dyDescent="0.2">
      <c r="C193" s="88"/>
      <c r="D193" s="88"/>
      <c r="E193" s="88"/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8"/>
      <c r="R193" s="88"/>
      <c r="S193" s="88"/>
      <c r="T193" s="88"/>
      <c r="U193" s="88"/>
      <c r="V193" s="88"/>
      <c r="W193" s="88"/>
      <c r="X193" s="88"/>
      <c r="Y193" s="88"/>
      <c r="Z193" s="88"/>
      <c r="AA193" s="88"/>
      <c r="AB193" s="88"/>
      <c r="AC193" s="88"/>
      <c r="AD193" s="88"/>
      <c r="AE193" s="88"/>
      <c r="AF193" s="88"/>
      <c r="AG193" s="88"/>
      <c r="AH193" s="88"/>
    </row>
    <row r="194" spans="3:34" x14ac:dyDescent="0.2">
      <c r="C194" s="88"/>
      <c r="D194" s="88"/>
      <c r="E194" s="88"/>
      <c r="F194" s="88"/>
      <c r="G194" s="88"/>
      <c r="H194" s="88"/>
      <c r="I194" s="88"/>
      <c r="J194" s="88"/>
      <c r="K194" s="88"/>
      <c r="L194" s="88"/>
      <c r="M194" s="88"/>
      <c r="N194" s="88"/>
      <c r="O194" s="88"/>
      <c r="P194" s="88"/>
      <c r="Q194" s="88"/>
      <c r="R194" s="88"/>
      <c r="S194" s="88"/>
      <c r="T194" s="88"/>
      <c r="U194" s="88"/>
      <c r="V194" s="88"/>
      <c r="W194" s="88"/>
      <c r="X194" s="88"/>
      <c r="Y194" s="88"/>
      <c r="Z194" s="88"/>
      <c r="AA194" s="88"/>
      <c r="AB194" s="88"/>
      <c r="AC194" s="88"/>
      <c r="AD194" s="88"/>
      <c r="AE194" s="88"/>
      <c r="AF194" s="88"/>
      <c r="AG194" s="88"/>
      <c r="AH194" s="88"/>
    </row>
  </sheetData>
  <mergeCells count="6">
    <mergeCell ref="C4:E4"/>
    <mergeCell ref="F4:H4"/>
    <mergeCell ref="I4:K4"/>
    <mergeCell ref="L4:N4"/>
    <mergeCell ref="A4:A5"/>
    <mergeCell ref="B4:B5"/>
  </mergeCells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32AD3-D22E-4B06-9E93-3DC09A1D4677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6.melléklet</vt:lpstr>
      <vt:lpstr>Intézményi étk</vt:lpstr>
      <vt:lpstr>Munka3</vt:lpstr>
      <vt:lpstr>'6.melléklet'!Nyomtatási_cím</vt:lpstr>
      <vt:lpstr>'6.melléklet'!Nyomtatási_terület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Kom Ph12</cp:lastModifiedBy>
  <cp:lastPrinted>2025-05-21T08:37:45Z</cp:lastPrinted>
  <dcterms:created xsi:type="dcterms:W3CDTF">2004-12-28T14:14:55Z</dcterms:created>
  <dcterms:modified xsi:type="dcterms:W3CDTF">2025-05-21T08:38:05Z</dcterms:modified>
</cp:coreProperties>
</file>