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L:\d\2025\Rendeletek\III_9 melléklet mellékletei\"/>
    </mc:Choice>
  </mc:AlternateContent>
  <xr:revisionPtr revIDLastSave="0" documentId="13_ncr:1_{7FA67A33-4CDF-4435-96D2-C345927BC7CF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melléklet'!$A$1:$W$67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23" i="8" l="1"/>
  <c r="Y28" i="8" s="1"/>
  <c r="Y18" i="8"/>
  <c r="O13" i="8"/>
  <c r="L17" i="8"/>
  <c r="Q17" i="8" s="1"/>
  <c r="W65" i="8"/>
  <c r="W64" i="8"/>
  <c r="U25" i="8"/>
  <c r="W53" i="8"/>
  <c r="Q42" i="8"/>
  <c r="R42" i="8"/>
  <c r="V42" i="8"/>
  <c r="V65" i="8"/>
  <c r="V64" i="8" s="1"/>
  <c r="V67" i="8" s="1"/>
  <c r="T64" i="8"/>
  <c r="T67" i="8" s="1"/>
  <c r="U64" i="8"/>
  <c r="U67" i="8" s="1"/>
  <c r="V54" i="8"/>
  <c r="V53" i="8" s="1"/>
  <c r="T53" i="8"/>
  <c r="V43" i="8"/>
  <c r="V41" i="8"/>
  <c r="T40" i="8"/>
  <c r="U40" i="8"/>
  <c r="V35" i="8"/>
  <c r="V34" i="8"/>
  <c r="V33" i="8"/>
  <c r="T32" i="8"/>
  <c r="V30" i="8"/>
  <c r="U30" i="8"/>
  <c r="T30" i="8"/>
  <c r="V25" i="8"/>
  <c r="T25" i="8"/>
  <c r="V23" i="8"/>
  <c r="V22" i="8"/>
  <c r="V21" i="8"/>
  <c r="V20" i="8"/>
  <c r="V19" i="8"/>
  <c r="V18" i="8"/>
  <c r="V17" i="8"/>
  <c r="V16" i="8"/>
  <c r="V15" i="8"/>
  <c r="V14" i="8"/>
  <c r="V13" i="8"/>
  <c r="V12" i="8"/>
  <c r="U10" i="8"/>
  <c r="U28" i="8" s="1"/>
  <c r="V11" i="8"/>
  <c r="R54" i="8"/>
  <c r="Q54" i="8"/>
  <c r="S54" i="8" s="1"/>
  <c r="S53" i="8" s="1"/>
  <c r="C53" i="8"/>
  <c r="D53" i="8"/>
  <c r="E53" i="8"/>
  <c r="F53" i="8"/>
  <c r="G53" i="8"/>
  <c r="H53" i="8"/>
  <c r="I53" i="8"/>
  <c r="J53" i="8"/>
  <c r="J57" i="8" s="1"/>
  <c r="K53" i="8"/>
  <c r="L53" i="8"/>
  <c r="M53" i="8"/>
  <c r="N53" i="8"/>
  <c r="O53" i="8"/>
  <c r="O57" i="8" s="1"/>
  <c r="P53" i="8"/>
  <c r="R53" i="8"/>
  <c r="B53" i="8"/>
  <c r="K57" i="8"/>
  <c r="P57" i="8"/>
  <c r="C10" i="8"/>
  <c r="O35" i="8"/>
  <c r="O32" i="8"/>
  <c r="E48" i="8"/>
  <c r="O45" i="8"/>
  <c r="P45" i="8"/>
  <c r="R46" i="8"/>
  <c r="T46" i="8" s="1"/>
  <c r="T45" i="8" s="1"/>
  <c r="Q46" i="8"/>
  <c r="P32" i="8"/>
  <c r="Q35" i="8"/>
  <c r="B32" i="8"/>
  <c r="C32" i="8"/>
  <c r="E32" i="8"/>
  <c r="F32" i="8"/>
  <c r="J32" i="8"/>
  <c r="K32" i="8"/>
  <c r="Q34" i="8"/>
  <c r="R34" i="8"/>
  <c r="R18" i="8"/>
  <c r="Q18" i="8"/>
  <c r="M17" i="8"/>
  <c r="R17" i="8" s="1"/>
  <c r="O14" i="8"/>
  <c r="O12" i="8"/>
  <c r="Q23" i="8"/>
  <c r="R23" i="8"/>
  <c r="Q22" i="8"/>
  <c r="R22" i="8"/>
  <c r="B40" i="8"/>
  <c r="B48" i="8" s="1"/>
  <c r="C40" i="8"/>
  <c r="C48" i="8" s="1"/>
  <c r="E40" i="8"/>
  <c r="F40" i="8"/>
  <c r="F48" i="8" s="1"/>
  <c r="J40" i="8"/>
  <c r="J48" i="8" s="1"/>
  <c r="K40" i="8"/>
  <c r="K48" i="8" s="1"/>
  <c r="O40" i="8"/>
  <c r="O48" i="8" s="1"/>
  <c r="P40" i="8"/>
  <c r="P48" i="8" s="1"/>
  <c r="Q43" i="8"/>
  <c r="R43" i="8"/>
  <c r="R45" i="8" l="1"/>
  <c r="S42" i="8"/>
  <c r="W54" i="8"/>
  <c r="T48" i="8"/>
  <c r="T37" i="8"/>
  <c r="V40" i="8"/>
  <c r="V10" i="8"/>
  <c r="V32" i="8"/>
  <c r="T10" i="8"/>
  <c r="T28" i="8" s="1"/>
  <c r="U32" i="8"/>
  <c r="U37" i="8" s="1"/>
  <c r="U53" i="8"/>
  <c r="Q53" i="8"/>
  <c r="S34" i="8"/>
  <c r="W34" i="8" s="1"/>
  <c r="S46" i="8"/>
  <c r="Q45" i="8"/>
  <c r="S18" i="8"/>
  <c r="W18" i="8" s="1"/>
  <c r="N17" i="8"/>
  <c r="S17" i="8"/>
  <c r="W17" i="8" s="1"/>
  <c r="S23" i="8"/>
  <c r="W23" i="8" s="1"/>
  <c r="S43" i="8"/>
  <c r="W43" i="8" s="1"/>
  <c r="S22" i="8"/>
  <c r="W22" i="8" s="1"/>
  <c r="S45" i="8" l="1"/>
  <c r="U46" i="8"/>
  <c r="V37" i="8"/>
  <c r="V28" i="8"/>
  <c r="P64" i="8"/>
  <c r="P67" i="8" s="1"/>
  <c r="O64" i="8"/>
  <c r="O67" i="8" s="1"/>
  <c r="S30" i="8"/>
  <c r="R30" i="8"/>
  <c r="Q30" i="8"/>
  <c r="P30" i="8"/>
  <c r="P37" i="8" s="1"/>
  <c r="O30" i="8"/>
  <c r="O37" i="8" s="1"/>
  <c r="S25" i="8"/>
  <c r="R25" i="8"/>
  <c r="Q25" i="8"/>
  <c r="P25" i="8"/>
  <c r="O25" i="8"/>
  <c r="P10" i="8"/>
  <c r="O10" i="8"/>
  <c r="L21" i="8"/>
  <c r="Q21" i="8" s="1"/>
  <c r="M21" i="8"/>
  <c r="R21" i="8" s="1"/>
  <c r="J64" i="8"/>
  <c r="J67" i="8" s="1"/>
  <c r="K64" i="8"/>
  <c r="K67" i="8" s="1"/>
  <c r="M55" i="8"/>
  <c r="R55" i="8" s="1"/>
  <c r="T55" i="8" s="1"/>
  <c r="L55" i="8"/>
  <c r="Q55" i="8" s="1"/>
  <c r="M45" i="8"/>
  <c r="L45" i="8"/>
  <c r="R35" i="8"/>
  <c r="H30" i="8"/>
  <c r="I30" i="8"/>
  <c r="J30" i="8"/>
  <c r="J37" i="8" s="1"/>
  <c r="K30" i="8"/>
  <c r="K37" i="8" s="1"/>
  <c r="L30" i="8"/>
  <c r="M30" i="8"/>
  <c r="N30" i="8"/>
  <c r="I25" i="8"/>
  <c r="J25" i="8"/>
  <c r="K25" i="8"/>
  <c r="L25" i="8"/>
  <c r="M25" i="8"/>
  <c r="N25" i="8"/>
  <c r="J10" i="8"/>
  <c r="K10" i="8"/>
  <c r="E13" i="8"/>
  <c r="V46" i="8" l="1"/>
  <c r="U45" i="8"/>
  <c r="U48" i="8" s="1"/>
  <c r="V55" i="8"/>
  <c r="S21" i="8"/>
  <c r="W21" i="8" s="1"/>
  <c r="O28" i="8"/>
  <c r="O60" i="8" s="1"/>
  <c r="K28" i="8"/>
  <c r="K60" i="8" s="1"/>
  <c r="J28" i="8"/>
  <c r="J60" i="8" s="1"/>
  <c r="S55" i="8"/>
  <c r="U55" i="8" s="1"/>
  <c r="S35" i="8"/>
  <c r="W35" i="8" s="1"/>
  <c r="P28" i="8"/>
  <c r="P60" i="8" s="1"/>
  <c r="N45" i="8"/>
  <c r="N55" i="8"/>
  <c r="N21" i="8"/>
  <c r="G13" i="8"/>
  <c r="H65" i="8"/>
  <c r="M65" i="8" s="1"/>
  <c r="G65" i="8"/>
  <c r="H41" i="8"/>
  <c r="G41" i="8"/>
  <c r="H33" i="8"/>
  <c r="G33" i="8"/>
  <c r="G32" i="8" s="1"/>
  <c r="G12" i="8"/>
  <c r="H12" i="8"/>
  <c r="M12" i="8" s="1"/>
  <c r="R12" i="8" s="1"/>
  <c r="H13" i="8"/>
  <c r="M13" i="8" s="1"/>
  <c r="R13" i="8" s="1"/>
  <c r="G14" i="8"/>
  <c r="L14" i="8" s="1"/>
  <c r="Q14" i="8" s="1"/>
  <c r="H14" i="8"/>
  <c r="M14" i="8" s="1"/>
  <c r="R14" i="8" s="1"/>
  <c r="G15" i="8"/>
  <c r="H15" i="8"/>
  <c r="M15" i="8" s="1"/>
  <c r="R15" i="8" s="1"/>
  <c r="G16" i="8"/>
  <c r="H16" i="8"/>
  <c r="M16" i="8" s="1"/>
  <c r="R16" i="8" s="1"/>
  <c r="G19" i="8"/>
  <c r="L19" i="8" s="1"/>
  <c r="Q19" i="8" s="1"/>
  <c r="H19" i="8"/>
  <c r="M19" i="8" s="1"/>
  <c r="R19" i="8" s="1"/>
  <c r="G20" i="8"/>
  <c r="L20" i="8" s="1"/>
  <c r="Q20" i="8" s="1"/>
  <c r="H20" i="8"/>
  <c r="M20" i="8" s="1"/>
  <c r="R20" i="8" s="1"/>
  <c r="H11" i="8"/>
  <c r="M11" i="8" s="1"/>
  <c r="R11" i="8" s="1"/>
  <c r="G11" i="8"/>
  <c r="L11" i="8" s="1"/>
  <c r="I51" i="8"/>
  <c r="I57" i="8" s="1"/>
  <c r="H51" i="8"/>
  <c r="G51" i="8"/>
  <c r="G57" i="8" s="1"/>
  <c r="G30" i="8"/>
  <c r="H25" i="8"/>
  <c r="G25" i="8"/>
  <c r="F64" i="8"/>
  <c r="F67" i="8" s="1"/>
  <c r="E64" i="8"/>
  <c r="E67" i="8" s="1"/>
  <c r="F51" i="8"/>
  <c r="F57" i="8" s="1"/>
  <c r="E51" i="8"/>
  <c r="E57" i="8" s="1"/>
  <c r="F30" i="8"/>
  <c r="F37" i="8" s="1"/>
  <c r="E30" i="8"/>
  <c r="E37" i="8" s="1"/>
  <c r="F25" i="8"/>
  <c r="E25" i="8"/>
  <c r="F10" i="8"/>
  <c r="D33" i="8"/>
  <c r="D32" i="8" s="1"/>
  <c r="D65" i="8"/>
  <c r="D41" i="8"/>
  <c r="D40" i="8" s="1"/>
  <c r="D48" i="8" s="1"/>
  <c r="B64" i="8"/>
  <c r="B67" i="8" s="1"/>
  <c r="C64" i="8"/>
  <c r="C67" i="8" s="1"/>
  <c r="B51" i="8"/>
  <c r="B57" i="8" s="1"/>
  <c r="C51" i="8"/>
  <c r="C57" i="8" s="1"/>
  <c r="B30" i="8"/>
  <c r="B37" i="8" s="1"/>
  <c r="C30" i="8"/>
  <c r="C37" i="8" s="1"/>
  <c r="D12" i="8"/>
  <c r="D13" i="8"/>
  <c r="D14" i="8"/>
  <c r="D15" i="8"/>
  <c r="D16" i="8"/>
  <c r="D19" i="8"/>
  <c r="D20" i="8"/>
  <c r="D11" i="8"/>
  <c r="B25" i="8"/>
  <c r="C25" i="8"/>
  <c r="B10" i="8"/>
  <c r="M51" i="8" l="1"/>
  <c r="H57" i="8"/>
  <c r="V45" i="8"/>
  <c r="G37" i="8"/>
  <c r="M33" i="8"/>
  <c r="M32" i="8" s="1"/>
  <c r="M37" i="8" s="1"/>
  <c r="H32" i="8"/>
  <c r="H37" i="8" s="1"/>
  <c r="H64" i="8"/>
  <c r="H67" i="8" s="1"/>
  <c r="S14" i="8"/>
  <c r="W14" i="8" s="1"/>
  <c r="S20" i="8"/>
  <c r="W20" i="8" s="1"/>
  <c r="N11" i="8"/>
  <c r="Q11" i="8"/>
  <c r="R10" i="8"/>
  <c r="R28" i="8" s="1"/>
  <c r="R33" i="8"/>
  <c r="R32" i="8" s="1"/>
  <c r="R37" i="8" s="1"/>
  <c r="M64" i="8"/>
  <c r="M67" i="8" s="1"/>
  <c r="R65" i="8"/>
  <c r="R64" i="8" s="1"/>
  <c r="R67" i="8" s="1"/>
  <c r="M41" i="8"/>
  <c r="H40" i="8"/>
  <c r="H48" i="8" s="1"/>
  <c r="I20" i="8"/>
  <c r="S19" i="8"/>
  <c r="W19" i="8" s="1"/>
  <c r="G40" i="8"/>
  <c r="G48" i="8" s="1"/>
  <c r="I11" i="8"/>
  <c r="I19" i="8"/>
  <c r="I12" i="8"/>
  <c r="L12" i="8"/>
  <c r="Q12" i="8" s="1"/>
  <c r="S12" i="8" s="1"/>
  <c r="W12" i="8" s="1"/>
  <c r="N14" i="8"/>
  <c r="I65" i="8"/>
  <c r="I64" i="8" s="1"/>
  <c r="I67" i="8" s="1"/>
  <c r="L65" i="8"/>
  <c r="Q65" i="8" s="1"/>
  <c r="N19" i="8"/>
  <c r="I15" i="8"/>
  <c r="L15" i="8"/>
  <c r="L51" i="8"/>
  <c r="L57" i="8" s="1"/>
  <c r="I16" i="8"/>
  <c r="L16" i="8"/>
  <c r="I33" i="8"/>
  <c r="I32" i="8" s="1"/>
  <c r="I37" i="8" s="1"/>
  <c r="L33" i="8"/>
  <c r="F28" i="8"/>
  <c r="F60" i="8" s="1"/>
  <c r="M10" i="8"/>
  <c r="M28" i="8" s="1"/>
  <c r="N20" i="8"/>
  <c r="I14" i="8"/>
  <c r="I41" i="8"/>
  <c r="I40" i="8" s="1"/>
  <c r="I48" i="8" s="1"/>
  <c r="L41" i="8"/>
  <c r="I13" i="8"/>
  <c r="L13" i="8"/>
  <c r="E10" i="8"/>
  <c r="E28" i="8" s="1"/>
  <c r="E60" i="8" s="1"/>
  <c r="G64" i="8"/>
  <c r="G67" i="8" s="1"/>
  <c r="H10" i="8"/>
  <c r="H28" i="8" s="1"/>
  <c r="H60" i="8" s="1"/>
  <c r="G10" i="8"/>
  <c r="G28" i="8" s="1"/>
  <c r="B28" i="8"/>
  <c r="B60" i="8" s="1"/>
  <c r="D10" i="8"/>
  <c r="C28" i="8"/>
  <c r="C60" i="8" s="1"/>
  <c r="G60" i="8" l="1"/>
  <c r="V48" i="8"/>
  <c r="R51" i="8"/>
  <c r="M57" i="8"/>
  <c r="Q33" i="8"/>
  <c r="Q32" i="8" s="1"/>
  <c r="Q37" i="8" s="1"/>
  <c r="L32" i="8"/>
  <c r="L37" i="8" s="1"/>
  <c r="N15" i="8"/>
  <c r="Q15" i="8"/>
  <c r="S15" i="8" s="1"/>
  <c r="W15" i="8" s="1"/>
  <c r="Q64" i="8"/>
  <c r="Q67" i="8" s="1"/>
  <c r="S65" i="8"/>
  <c r="L40" i="8"/>
  <c r="L48" i="8" s="1"/>
  <c r="Q41" i="8"/>
  <c r="N51" i="8"/>
  <c r="N57" i="8" s="1"/>
  <c r="Q51" i="8"/>
  <c r="I10" i="8"/>
  <c r="I28" i="8" s="1"/>
  <c r="I60" i="8" s="1"/>
  <c r="S11" i="8"/>
  <c r="W11" i="8" s="1"/>
  <c r="N13" i="8"/>
  <c r="Q13" i="8"/>
  <c r="S13" i="8" s="1"/>
  <c r="W13" i="8" s="1"/>
  <c r="N16" i="8"/>
  <c r="Q16" i="8"/>
  <c r="S16" i="8" s="1"/>
  <c r="W16" i="8" s="1"/>
  <c r="M40" i="8"/>
  <c r="M48" i="8" s="1"/>
  <c r="R41" i="8"/>
  <c r="R40" i="8" s="1"/>
  <c r="R48" i="8" s="1"/>
  <c r="S33" i="8"/>
  <c r="N12" i="8"/>
  <c r="L10" i="8"/>
  <c r="L28" i="8" s="1"/>
  <c r="N65" i="8"/>
  <c r="N64" i="8" s="1"/>
  <c r="N67" i="8" s="1"/>
  <c r="L64" i="8"/>
  <c r="L67" i="8" s="1"/>
  <c r="N41" i="8"/>
  <c r="N40" i="8" s="1"/>
  <c r="N48" i="8" s="1"/>
  <c r="N33" i="8"/>
  <c r="N32" i="8" s="1"/>
  <c r="N37" i="8" s="1"/>
  <c r="D64" i="8"/>
  <c r="D67" i="8" s="1"/>
  <c r="D51" i="8"/>
  <c r="D57" i="8" s="1"/>
  <c r="D25" i="8"/>
  <c r="D30" i="8"/>
  <c r="D37" i="8" s="1"/>
  <c r="L60" i="8" l="1"/>
  <c r="M60" i="8"/>
  <c r="S32" i="8"/>
  <c r="W32" i="8" s="1"/>
  <c r="W33" i="8"/>
  <c r="T51" i="8"/>
  <c r="R57" i="8"/>
  <c r="R60" i="8" s="1"/>
  <c r="S51" i="8"/>
  <c r="Q57" i="8"/>
  <c r="S64" i="8"/>
  <c r="S10" i="8"/>
  <c r="N10" i="8"/>
  <c r="N28" i="8" s="1"/>
  <c r="N60" i="8" s="1"/>
  <c r="Q10" i="8"/>
  <c r="Q28" i="8" s="1"/>
  <c r="S41" i="8"/>
  <c r="Q40" i="8"/>
  <c r="Q48" i="8" s="1"/>
  <c r="D28" i="8"/>
  <c r="D60" i="8" s="1"/>
  <c r="U51" i="8" l="1"/>
  <c r="U57" i="8" s="1"/>
  <c r="U60" i="8" s="1"/>
  <c r="S57" i="8"/>
  <c r="S37" i="8"/>
  <c r="W37" i="8" s="1"/>
  <c r="S28" i="8"/>
  <c r="W28" i="8" s="1"/>
  <c r="W10" i="8"/>
  <c r="S40" i="8"/>
  <c r="W40" i="8" s="1"/>
  <c r="W41" i="8"/>
  <c r="S67" i="8"/>
  <c r="W67" i="8" s="1"/>
  <c r="V51" i="8"/>
  <c r="T57" i="8"/>
  <c r="T60" i="8" s="1"/>
  <c r="Q60" i="8"/>
  <c r="S48" i="8" l="1"/>
  <c r="W48" i="8" s="1"/>
  <c r="V57" i="8"/>
  <c r="W57" i="8" s="1"/>
  <c r="V60" i="8" l="1"/>
  <c r="S60" i="8"/>
  <c r="W60" i="8" l="1"/>
</calcChain>
</file>

<file path=xl/sharedStrings.xml><?xml version="1.0" encoding="utf-8"?>
<sst xmlns="http://schemas.openxmlformats.org/spreadsheetml/2006/main" count="74" uniqueCount="52">
  <si>
    <t>ÖNKORMÁNYZAT</t>
  </si>
  <si>
    <t>Működési célú visszatérítendő támogatások, kölcsönök visszatérülése államháztartáson kívülről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</si>
  <si>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</si>
  <si>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</si>
  <si>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</si>
  <si>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</si>
  <si>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</si>
  <si>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</si>
  <si>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</si>
  <si>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</si>
  <si>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</si>
  <si>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</si>
  <si>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</si>
  <si>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</si>
  <si>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</si>
  <si>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</si>
  <si>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</si>
  <si>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</si>
  <si>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</si>
  <si>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</si>
  <si>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</si>
  <si>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Nemzeti Egészségbiztosítási Alapkezelő finanszírozás</t>
  </si>
  <si>
    <t>KEHOP 2.2.2. Komárom Város szennyvízelvezetésének és tisztításának fejlesztése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</si>
  <si>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</si>
  <si>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</si>
  <si>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</si>
  <si>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Kötelező feladatok</t>
  </si>
  <si>
    <t>Önként vállalt feladatok</t>
  </si>
  <si>
    <t>Slachta Margit Nemzeti Szociálpolitikai Intézet -jelzőrendszeres házi segítségnyújtás támogatása</t>
  </si>
  <si>
    <t>2024. évi kapott visszatérítendő és vissza nem térítendő támogatások és pénzeszközátvételek alakulása Komárom  Város Önkormányzatánál és Intézményeinél</t>
  </si>
  <si>
    <t>Működési célú visszatérítendő támogatások, kölcsönök visszatérülése államháztartáson belülről</t>
  </si>
  <si>
    <t>Komáromi Távhő Kft működési kölcsön törlesztése</t>
  </si>
  <si>
    <t>Összesen</t>
  </si>
  <si>
    <t>Javasolt módosítás</t>
  </si>
  <si>
    <t xml:space="preserve">  1/2024.(I.24.) önk rendelet eredeti ei.</t>
  </si>
  <si>
    <t>Helyi önkormányzatok működésének általános támogatása</t>
  </si>
  <si>
    <t>5/2024.(VI.26.) önk.rendelet mód. ei.</t>
  </si>
  <si>
    <t>Nyári diákmunka támogatása</t>
  </si>
  <si>
    <t>Előző évi elszámolásból származó bevétel</t>
  </si>
  <si>
    <t>280/2024.(X.24.) önk.rendelet mód. ei.</t>
  </si>
  <si>
    <t>KIEFO/2123/2020.Komáromi Ipari Park Viziközmű-hálózat fejl.bev.</t>
  </si>
  <si>
    <t xml:space="preserve">Bursa Hungarica visszatérített támogatás </t>
  </si>
  <si>
    <t>GREENGEO támogatás</t>
  </si>
  <si>
    <t>REKI támogatás</t>
  </si>
  <si>
    <t>Komthermál Kft. Működési kölcsön törlesztése</t>
  </si>
  <si>
    <t>M.c.támogatások visszafizetése</t>
  </si>
  <si>
    <t>Felhalmozási célú átvett pénzeszközök államháztartáson kívülről (vissza  térítendő)</t>
  </si>
  <si>
    <t>Közműfejlesztési hj.és lakástörlesztés</t>
  </si>
  <si>
    <t>Teljesítés %-a</t>
  </si>
  <si>
    <t>2024. évi tény adatok</t>
  </si>
  <si>
    <t>TOP-1.2.1 Brigetio öröksége látogatóközpont - ITM - Uniós Fejlesztések</t>
  </si>
  <si>
    <t>10/2025.(V.22.)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</si>
</sst>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u/>
      <sz val="10"/>
      <name val="Arial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1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3" borderId="0" applyNumberFormat="0" applyBorder="0" applyAlignment="0" applyProtection="0"/>
    <xf numFmtId="0" fontId="5" fillId="9" borderId="0" applyNumberFormat="0" applyBorder="0" applyAlignment="0" applyProtection="0"/>
    <xf numFmtId="0" fontId="6" fillId="7" borderId="1" applyNumberFormat="0" applyAlignment="0" applyProtection="0"/>
    <xf numFmtId="0" fontId="7" fillId="34" borderId="1" applyNumberFormat="0" applyAlignment="0" applyProtection="0"/>
    <xf numFmtId="0" fontId="8" fillId="35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36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" fillId="13" borderId="1" applyNumberFormat="0" applyAlignment="0" applyProtection="0"/>
    <xf numFmtId="0" fontId="2" fillId="37" borderId="10" applyNumberFormat="0" applyFont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41" borderId="0" applyNumberFormat="0" applyBorder="0" applyAlignment="0" applyProtection="0"/>
    <xf numFmtId="0" fontId="15" fillId="4" borderId="0" applyNumberFormat="0" applyBorder="0" applyAlignment="0" applyProtection="0"/>
    <xf numFmtId="0" fontId="17" fillId="42" borderId="11" applyNumberFormat="0" applyAlignment="0" applyProtection="0"/>
    <xf numFmtId="0" fontId="16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8" fillId="43" borderId="0" applyNumberFormat="0" applyBorder="0" applyAlignment="0" applyProtection="0"/>
    <xf numFmtId="0" fontId="21" fillId="0" borderId="0"/>
    <xf numFmtId="0" fontId="19" fillId="44" borderId="10" applyNumberFormat="0" applyAlignment="0" applyProtection="0"/>
    <xf numFmtId="0" fontId="17" fillId="34" borderId="11" applyNumberFormat="0" applyAlignment="0" applyProtection="0"/>
    <xf numFmtId="0" fontId="20" fillId="0" borderId="12" applyNumberFormat="0" applyFill="0" applyAlignment="0" applyProtection="0"/>
    <xf numFmtId="0" fontId="5" fillId="3" borderId="0" applyNumberFormat="0" applyBorder="0" applyAlignment="0" applyProtection="0"/>
    <xf numFmtId="0" fontId="18" fillId="45" borderId="0" applyNumberFormat="0" applyBorder="0" applyAlignment="0" applyProtection="0"/>
    <xf numFmtId="0" fontId="7" fillId="42" borderId="1" applyNumberFormat="0" applyAlignment="0" applyProtection="0"/>
    <xf numFmtId="0" fontId="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  <xf numFmtId="43" fontId="2" fillId="0" borderId="0" applyFont="0" applyFill="0" applyBorder="0" applyAlignment="0" applyProtection="0"/>
  </cellStyleXfs>
  <cellXfs count="62">
    <xf numFmtId="0" fontId="0" fillId="0" borderId="0" xfId="0"/>
    <xf numFmtId="3" fontId="21" fillId="0" borderId="0" xfId="74" applyNumberFormat="1"/>
    <xf numFmtId="0" fontId="22" fillId="0" borderId="0" xfId="74" applyFont="1"/>
    <xf numFmtId="0" fontId="23" fillId="0" borderId="0" xfId="74" applyFont="1"/>
    <xf numFmtId="3" fontId="21" fillId="0" borderId="0" xfId="74" applyNumberFormat="1" applyAlignment="1">
      <alignment horizontal="right"/>
    </xf>
    <xf numFmtId="0" fontId="21" fillId="0" borderId="0" xfId="74" applyAlignment="1">
      <alignment wrapText="1"/>
    </xf>
    <xf numFmtId="0" fontId="21" fillId="0" borderId="0" xfId="74"/>
    <xf numFmtId="0" fontId="22" fillId="0" borderId="0" xfId="74" applyFont="1" applyAlignment="1">
      <alignment wrapText="1"/>
    </xf>
    <xf numFmtId="0" fontId="25" fillId="0" borderId="0" xfId="0" applyFont="1" applyAlignment="1">
      <alignment wrapText="1"/>
    </xf>
    <xf numFmtId="0" fontId="22" fillId="0" borderId="13" xfId="74" applyFont="1" applyBorder="1" applyAlignment="1">
      <alignment horizontal="center" vertical="center" wrapText="1"/>
    </xf>
    <xf numFmtId="0" fontId="21" fillId="0" borderId="13" xfId="74" applyBorder="1" applyAlignment="1">
      <alignment wrapText="1"/>
    </xf>
    <xf numFmtId="3" fontId="21" fillId="0" borderId="13" xfId="74" applyNumberFormat="1" applyBorder="1"/>
    <xf numFmtId="0" fontId="22" fillId="0" borderId="13" xfId="74" applyFont="1" applyBorder="1" applyAlignment="1">
      <alignment wrapText="1"/>
    </xf>
    <xf numFmtId="3" fontId="22" fillId="0" borderId="13" xfId="74" applyNumberFormat="1" applyFont="1" applyBorder="1"/>
    <xf numFmtId="0" fontId="23" fillId="0" borderId="13" xfId="74" applyFont="1" applyBorder="1" applyAlignment="1">
      <alignment wrapText="1"/>
    </xf>
    <xf numFmtId="3" fontId="23" fillId="0" borderId="13" xfId="74" applyNumberFormat="1" applyFont="1" applyBorder="1"/>
    <xf numFmtId="3" fontId="21" fillId="47" borderId="13" xfId="74" applyNumberFormat="1" applyFill="1" applyBorder="1"/>
    <xf numFmtId="0" fontId="21" fillId="0" borderId="14" xfId="74" applyBorder="1" applyAlignment="1">
      <alignment wrapText="1"/>
    </xf>
    <xf numFmtId="3" fontId="21" fillId="0" borderId="14" xfId="74" applyNumberFormat="1" applyBorder="1"/>
    <xf numFmtId="0" fontId="22" fillId="46" borderId="13" xfId="74" applyFont="1" applyFill="1" applyBorder="1" applyAlignment="1">
      <alignment vertical="center" wrapText="1"/>
    </xf>
    <xf numFmtId="3" fontId="22" fillId="46" borderId="13" xfId="74" applyNumberFormat="1" applyFont="1" applyFill="1" applyBorder="1" applyAlignment="1">
      <alignment vertical="center"/>
    </xf>
    <xf numFmtId="0" fontId="22" fillId="0" borderId="15" xfId="74" applyFont="1" applyBorder="1" applyAlignment="1">
      <alignment wrapText="1"/>
    </xf>
    <xf numFmtId="3" fontId="22" fillId="0" borderId="15" xfId="74" applyNumberFormat="1" applyFont="1" applyBorder="1"/>
    <xf numFmtId="0" fontId="26" fillId="0" borderId="13" xfId="74" applyFont="1" applyBorder="1" applyAlignment="1">
      <alignment wrapText="1"/>
    </xf>
    <xf numFmtId="0" fontId="25" fillId="0" borderId="0" xfId="0" applyFont="1" applyAlignment="1">
      <alignment horizontal="right" wrapText="1"/>
    </xf>
    <xf numFmtId="3" fontId="22" fillId="0" borderId="13" xfId="74" applyNumberFormat="1" applyFont="1" applyBorder="1" applyAlignment="1">
      <alignment horizontal="center" vertical="center" wrapText="1"/>
    </xf>
    <xf numFmtId="3" fontId="21" fillId="0" borderId="17" xfId="74" applyNumberFormat="1" applyBorder="1"/>
    <xf numFmtId="3" fontId="22" fillId="0" borderId="17" xfId="74" applyNumberFormat="1" applyFont="1" applyBorder="1"/>
    <xf numFmtId="3" fontId="23" fillId="0" borderId="17" xfId="74" applyNumberFormat="1" applyFont="1" applyBorder="1"/>
    <xf numFmtId="3" fontId="21" fillId="0" borderId="19" xfId="74" applyNumberFormat="1" applyBorder="1"/>
    <xf numFmtId="3" fontId="22" fillId="46" borderId="17" xfId="74" applyNumberFormat="1" applyFont="1" applyFill="1" applyBorder="1" applyAlignment="1">
      <alignment vertical="center"/>
    </xf>
    <xf numFmtId="0" fontId="21" fillId="0" borderId="13" xfId="74" applyBorder="1"/>
    <xf numFmtId="0" fontId="22" fillId="0" borderId="13" xfId="74" applyFont="1" applyBorder="1"/>
    <xf numFmtId="0" fontId="23" fillId="0" borderId="13" xfId="74" applyFont="1" applyBorder="1"/>
    <xf numFmtId="49" fontId="0" fillId="0" borderId="13" xfId="0" applyNumberFormat="1" applyBorder="1"/>
    <xf numFmtId="0" fontId="0" fillId="0" borderId="13" xfId="0" applyBorder="1" applyAlignment="1">
      <alignment horizontal="left"/>
    </xf>
    <xf numFmtId="164" fontId="21" fillId="0" borderId="0" xfId="85" applyNumberFormat="1" applyFont="1"/>
    <xf numFmtId="164" fontId="22" fillId="0" borderId="0" xfId="85" applyNumberFormat="1" applyFont="1"/>
    <xf numFmtId="164" fontId="23" fillId="0" borderId="0" xfId="85" applyNumberFormat="1" applyFont="1"/>
    <xf numFmtId="164" fontId="21" fillId="0" borderId="13" xfId="85" applyNumberFormat="1" applyFont="1" applyBorder="1"/>
    <xf numFmtId="164" fontId="22" fillId="0" borderId="13" xfId="85" applyNumberFormat="1" applyFont="1" applyBorder="1"/>
    <xf numFmtId="43" fontId="22" fillId="0" borderId="13" xfId="85" applyFont="1" applyBorder="1"/>
    <xf numFmtId="43" fontId="21" fillId="0" borderId="13" xfId="85" applyFont="1" applyBorder="1"/>
    <xf numFmtId="4" fontId="22" fillId="46" borderId="13" xfId="74" applyNumberFormat="1" applyFont="1" applyFill="1" applyBorder="1" applyAlignment="1">
      <alignment vertical="center"/>
    </xf>
    <xf numFmtId="3" fontId="23" fillId="0" borderId="0" xfId="74" applyNumberFormat="1" applyFont="1"/>
    <xf numFmtId="0" fontId="28" fillId="0" borderId="17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2" fillId="0" borderId="13" xfId="74" applyFont="1" applyBorder="1" applyAlignment="1">
      <alignment horizontal="center" vertical="center" wrapText="1"/>
    </xf>
    <xf numFmtId="0" fontId="24" fillId="0" borderId="0" xfId="74" applyFont="1" applyAlignment="1">
      <alignment horizontal="center" vertical="center" wrapText="1"/>
    </xf>
    <xf numFmtId="3" fontId="22" fillId="0" borderId="17" xfId="74" applyNumberFormat="1" applyFont="1" applyBorder="1" applyAlignment="1">
      <alignment horizontal="center" wrapText="1"/>
    </xf>
    <xf numFmtId="3" fontId="22" fillId="0" borderId="15" xfId="74" applyNumberFormat="1" applyFont="1" applyBorder="1" applyAlignment="1">
      <alignment horizontal="center" wrapText="1"/>
    </xf>
    <xf numFmtId="3" fontId="22" fillId="0" borderId="18" xfId="74" applyNumberFormat="1" applyFont="1" applyBorder="1" applyAlignment="1">
      <alignment horizontal="center" wrapText="1"/>
    </xf>
    <xf numFmtId="0" fontId="22" fillId="0" borderId="14" xfId="74" applyFont="1" applyBorder="1" applyAlignment="1">
      <alignment horizontal="center" vertical="center" wrapText="1"/>
    </xf>
    <xf numFmtId="0" fontId="22" fillId="0" borderId="16" xfId="74" applyFont="1" applyBorder="1" applyAlignment="1">
      <alignment horizontal="center" vertical="center" wrapText="1"/>
    </xf>
    <xf numFmtId="0" fontId="22" fillId="0" borderId="17" xfId="74" applyFont="1" applyBorder="1" applyAlignment="1">
      <alignment horizontal="center" vertical="center"/>
    </xf>
    <xf numFmtId="0" fontId="22" fillId="0" borderId="18" xfId="74" applyFont="1" applyBorder="1" applyAlignment="1">
      <alignment horizontal="center" vertical="center"/>
    </xf>
    <xf numFmtId="0" fontId="22" fillId="0" borderId="17" xfId="74" applyFont="1" applyBorder="1" applyAlignment="1">
      <alignment horizontal="center"/>
    </xf>
    <xf numFmtId="0" fontId="22" fillId="0" borderId="18" xfId="74" applyFont="1" applyBorder="1" applyAlignment="1">
      <alignment horizontal="center"/>
    </xf>
    <xf numFmtId="0" fontId="27" fillId="0" borderId="17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</cellXfs>
  <cellStyles count="86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Ezres" xfId="85" builtinId="3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 2" xfId="84" xr:uid="{D5504137-C8DF-4EA9-9957-B93DFA90A23D}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68"/>
  <sheetViews>
    <sheetView tabSelected="1" zoomScaleNormal="100" zoomScaleSheetLayoutView="100" workbookViewId="0">
      <selection activeCell="Q5" sqref="Q5:S5"/>
    </sheetView>
  </sheetViews>
  <sheetFormatPr defaultRowHeight="12.75" x14ac:dyDescent="0.2"/>
  <cols>
    <col min="1" max="1" width="82" style="5" customWidth="1"/>
    <col min="2" max="2" width="10.42578125" style="5" customWidth="1"/>
    <col min="3" max="3" width="10.5703125" style="5" customWidth="1"/>
    <col min="4" max="4" width="11.5703125" style="1" customWidth="1"/>
    <col min="5" max="5" width="11.140625" style="6" hidden="1" customWidth="1"/>
    <col min="6" max="6" width="9.140625" style="1" hidden="1" customWidth="1"/>
    <col min="7" max="7" width="11.85546875" style="1" hidden="1" customWidth="1"/>
    <col min="8" max="8" width="12" style="6" hidden="1" customWidth="1"/>
    <col min="9" max="9" width="12.42578125" style="6" hidden="1" customWidth="1"/>
    <col min="10" max="12" width="9.140625" style="6" hidden="1" customWidth="1"/>
    <col min="13" max="13" width="11.42578125" style="6" hidden="1" customWidth="1"/>
    <col min="14" max="16" width="9.140625" style="6" hidden="1" customWidth="1"/>
    <col min="17" max="20" width="9.140625" style="6"/>
    <col min="21" max="21" width="11.28515625" style="6" bestFit="1" customWidth="1"/>
    <col min="22" max="22" width="9.140625" style="6"/>
    <col min="23" max="23" width="14" style="6" customWidth="1"/>
    <col min="24" max="24" width="0" style="6" hidden="1" customWidth="1"/>
    <col min="25" max="25" width="9.7109375" style="6" hidden="1" customWidth="1"/>
    <col min="26" max="26" width="0" style="6" hidden="1" customWidth="1"/>
    <col min="27" max="16384" width="9.140625" style="6"/>
  </cols>
  <sheetData>
    <row r="1" spans="1:24" x14ac:dyDescent="0.2">
      <c r="W1" s="4" t="s">
        <v>20</v>
      </c>
    </row>
    <row r="2" spans="1:24" ht="6" customHeight="1" x14ac:dyDescent="0.2">
      <c r="A2" s="7"/>
      <c r="B2" s="7"/>
      <c r="C2" s="7"/>
      <c r="D2" s="6"/>
    </row>
    <row r="3" spans="1:24" ht="22.5" customHeight="1" x14ac:dyDescent="0.2">
      <c r="A3" s="49" t="s">
        <v>29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</row>
    <row r="4" spans="1:24" ht="12.75" customHeight="1" x14ac:dyDescent="0.2">
      <c r="A4" s="8"/>
      <c r="B4" s="8"/>
      <c r="C4" s="8"/>
      <c r="E4" s="8"/>
      <c r="W4" s="24" t="s">
        <v>19</v>
      </c>
    </row>
    <row r="5" spans="1:24" ht="25.5" customHeight="1" x14ac:dyDescent="0.2">
      <c r="A5" s="53" t="s">
        <v>13</v>
      </c>
      <c r="B5" s="50" t="s">
        <v>34</v>
      </c>
      <c r="C5" s="51"/>
      <c r="D5" s="52"/>
      <c r="E5" s="57" t="s">
        <v>33</v>
      </c>
      <c r="F5" s="58"/>
      <c r="G5" s="59" t="s">
        <v>36</v>
      </c>
      <c r="H5" s="60"/>
      <c r="I5" s="61"/>
      <c r="J5" s="57" t="s">
        <v>33</v>
      </c>
      <c r="K5" s="58"/>
      <c r="L5" s="59" t="s">
        <v>39</v>
      </c>
      <c r="M5" s="60"/>
      <c r="N5" s="61"/>
      <c r="O5" s="55" t="s">
        <v>33</v>
      </c>
      <c r="P5" s="56"/>
      <c r="Q5" s="45" t="s">
        <v>51</v>
      </c>
      <c r="R5" s="46"/>
      <c r="S5" s="47"/>
      <c r="T5" s="45" t="s">
        <v>49</v>
      </c>
      <c r="U5" s="46"/>
      <c r="V5" s="47"/>
      <c r="W5" s="48" t="s">
        <v>48</v>
      </c>
    </row>
    <row r="6" spans="1:24" ht="38.25" customHeight="1" x14ac:dyDescent="0.2">
      <c r="A6" s="54"/>
      <c r="B6" s="9" t="s">
        <v>26</v>
      </c>
      <c r="C6" s="9" t="s">
        <v>27</v>
      </c>
      <c r="D6" s="25" t="s">
        <v>32</v>
      </c>
      <c r="E6" s="9" t="s">
        <v>26</v>
      </c>
      <c r="F6" s="9" t="s">
        <v>27</v>
      </c>
      <c r="G6" s="9" t="s">
        <v>26</v>
      </c>
      <c r="H6" s="9" t="s">
        <v>27</v>
      </c>
      <c r="I6" s="25" t="s">
        <v>32</v>
      </c>
      <c r="J6" s="9" t="s">
        <v>26</v>
      </c>
      <c r="K6" s="9" t="s">
        <v>27</v>
      </c>
      <c r="L6" s="9" t="s">
        <v>26</v>
      </c>
      <c r="M6" s="9" t="s">
        <v>27</v>
      </c>
      <c r="N6" s="25" t="s">
        <v>32</v>
      </c>
      <c r="O6" s="9" t="s">
        <v>26</v>
      </c>
      <c r="P6" s="9" t="s">
        <v>27</v>
      </c>
      <c r="Q6" s="9" t="s">
        <v>26</v>
      </c>
      <c r="R6" s="9" t="s">
        <v>27</v>
      </c>
      <c r="S6" s="25" t="s">
        <v>32</v>
      </c>
      <c r="T6" s="9" t="s">
        <v>26</v>
      </c>
      <c r="U6" s="9" t="s">
        <v>27</v>
      </c>
      <c r="V6" s="25" t="s">
        <v>32</v>
      </c>
      <c r="W6" s="48"/>
    </row>
    <row r="7" spans="1:24" x14ac:dyDescent="0.2">
      <c r="A7" s="10"/>
      <c r="B7" s="10"/>
      <c r="C7" s="10"/>
      <c r="D7" s="11"/>
      <c r="E7" s="10"/>
      <c r="F7" s="10"/>
      <c r="G7" s="10"/>
      <c r="H7" s="10"/>
      <c r="I7" s="26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</row>
    <row r="8" spans="1:24" x14ac:dyDescent="0.2">
      <c r="A8" s="12" t="s">
        <v>0</v>
      </c>
      <c r="B8" s="12"/>
      <c r="C8" s="12"/>
      <c r="D8" s="13"/>
      <c r="E8" s="12"/>
      <c r="F8" s="12"/>
      <c r="G8" s="12"/>
      <c r="H8" s="12"/>
      <c r="I8" s="27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</row>
    <row r="9" spans="1:24" x14ac:dyDescent="0.2">
      <c r="A9" s="10"/>
      <c r="B9" s="10"/>
      <c r="C9" s="10"/>
      <c r="D9" s="11"/>
      <c r="E9" s="10"/>
      <c r="F9" s="10"/>
      <c r="G9" s="10"/>
      <c r="H9" s="10"/>
      <c r="I9" s="26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9"/>
      <c r="X9" s="36"/>
    </row>
    <row r="10" spans="1:24" s="2" customFormat="1" x14ac:dyDescent="0.2">
      <c r="A10" s="12" t="s">
        <v>6</v>
      </c>
      <c r="B10" s="13">
        <f t="shared" ref="B10:S10" si="0">SUM(B11:B24)</f>
        <v>1707574</v>
      </c>
      <c r="C10" s="13">
        <f>SUM(C11:C24)</f>
        <v>8164</v>
      </c>
      <c r="D10" s="13">
        <f t="shared" si="0"/>
        <v>1715738</v>
      </c>
      <c r="E10" s="13">
        <f t="shared" si="0"/>
        <v>326052</v>
      </c>
      <c r="F10" s="13">
        <f t="shared" si="0"/>
        <v>0</v>
      </c>
      <c r="G10" s="13">
        <f t="shared" si="0"/>
        <v>2033626</v>
      </c>
      <c r="H10" s="13">
        <f t="shared" si="0"/>
        <v>8164</v>
      </c>
      <c r="I10" s="27">
        <f t="shared" si="0"/>
        <v>2041790</v>
      </c>
      <c r="J10" s="27">
        <f t="shared" si="0"/>
        <v>41411</v>
      </c>
      <c r="K10" s="27">
        <f t="shared" si="0"/>
        <v>344</v>
      </c>
      <c r="L10" s="27">
        <f t="shared" si="0"/>
        <v>2075037</v>
      </c>
      <c r="M10" s="27">
        <f t="shared" si="0"/>
        <v>8508</v>
      </c>
      <c r="N10" s="13">
        <f t="shared" si="0"/>
        <v>2083545</v>
      </c>
      <c r="O10" s="27">
        <f t="shared" si="0"/>
        <v>143131</v>
      </c>
      <c r="P10" s="27">
        <f t="shared" si="0"/>
        <v>-284</v>
      </c>
      <c r="Q10" s="27">
        <f t="shared" si="0"/>
        <v>2218168</v>
      </c>
      <c r="R10" s="27">
        <f t="shared" si="0"/>
        <v>8224</v>
      </c>
      <c r="S10" s="13">
        <f t="shared" si="0"/>
        <v>2226392</v>
      </c>
      <c r="T10" s="27">
        <f t="shared" ref="T10:V10" si="1">SUM(T11:T24)</f>
        <v>2217823</v>
      </c>
      <c r="U10" s="27">
        <f t="shared" si="1"/>
        <v>8568</v>
      </c>
      <c r="V10" s="13">
        <f t="shared" si="1"/>
        <v>2226391</v>
      </c>
      <c r="W10" s="41">
        <f>+V10/S10*100</f>
        <v>99.999955084279861</v>
      </c>
      <c r="X10" s="37"/>
    </row>
    <row r="11" spans="1:24" s="2" customFormat="1" x14ac:dyDescent="0.2">
      <c r="A11" s="10" t="s">
        <v>35</v>
      </c>
      <c r="B11" s="11">
        <v>452594</v>
      </c>
      <c r="C11" s="11"/>
      <c r="D11" s="11">
        <f>SUM(B11:C11)</f>
        <v>452594</v>
      </c>
      <c r="E11" s="11">
        <v>25720</v>
      </c>
      <c r="F11" s="11"/>
      <c r="G11" s="11">
        <f>+B11+E11</f>
        <v>478314</v>
      </c>
      <c r="H11" s="11">
        <f>+C11+F11</f>
        <v>0</v>
      </c>
      <c r="I11" s="26">
        <f>+G11+H11</f>
        <v>478314</v>
      </c>
      <c r="J11" s="11"/>
      <c r="K11" s="11"/>
      <c r="L11" s="11">
        <f>+G11+J11</f>
        <v>478314</v>
      </c>
      <c r="M11" s="11">
        <f>+H11+K11</f>
        <v>0</v>
      </c>
      <c r="N11" s="11">
        <f>SUM(L11:M11)</f>
        <v>478314</v>
      </c>
      <c r="O11" s="11"/>
      <c r="P11" s="11"/>
      <c r="Q11" s="11">
        <f>+L11+O11</f>
        <v>478314</v>
      </c>
      <c r="R11" s="11">
        <f>+M11+P11</f>
        <v>0</v>
      </c>
      <c r="S11" s="11">
        <f>SUM(Q11:R11)</f>
        <v>478314</v>
      </c>
      <c r="T11" s="11">
        <v>478314</v>
      </c>
      <c r="U11" s="11"/>
      <c r="V11" s="11">
        <f>SUM(T11:U11)</f>
        <v>478314</v>
      </c>
      <c r="W11" s="42">
        <f t="shared" ref="W11:W67" si="2">+V11/S11*100</f>
        <v>100</v>
      </c>
      <c r="X11" s="37"/>
    </row>
    <row r="12" spans="1:24" x14ac:dyDescent="0.2">
      <c r="A12" s="10" t="s">
        <v>14</v>
      </c>
      <c r="B12" s="11">
        <v>518643</v>
      </c>
      <c r="C12" s="11"/>
      <c r="D12" s="11">
        <f t="shared" ref="D12:D20" si="3">SUM(B12:C12)</f>
        <v>518643</v>
      </c>
      <c r="E12" s="11">
        <v>170017</v>
      </c>
      <c r="F12" s="11"/>
      <c r="G12" s="11">
        <f t="shared" ref="G12:G20" si="4">+B12+E12</f>
        <v>688660</v>
      </c>
      <c r="H12" s="11">
        <f t="shared" ref="H12:H20" si="5">+C12+F12</f>
        <v>0</v>
      </c>
      <c r="I12" s="26">
        <f t="shared" ref="I12:I20" si="6">+G12+H12</f>
        <v>688660</v>
      </c>
      <c r="J12" s="11"/>
      <c r="K12" s="11"/>
      <c r="L12" s="11">
        <f t="shared" ref="L12:L20" si="7">+G12+J12</f>
        <v>688660</v>
      </c>
      <c r="M12" s="11">
        <f t="shared" ref="M12:M20" si="8">+H12+K12</f>
        <v>0</v>
      </c>
      <c r="N12" s="11">
        <f t="shared" ref="N12:N20" si="9">SUM(L12:M12)</f>
        <v>688660</v>
      </c>
      <c r="O12" s="11">
        <f>9501-2119</f>
        <v>7382</v>
      </c>
      <c r="P12" s="11"/>
      <c r="Q12" s="11">
        <f t="shared" ref="Q12:Q21" si="10">+L12+O12</f>
        <v>696042</v>
      </c>
      <c r="R12" s="11">
        <f t="shared" ref="R12:R21" si="11">+M12+P12</f>
        <v>0</v>
      </c>
      <c r="S12" s="11">
        <f t="shared" ref="S12:S21" si="12">SUM(Q12:R12)</f>
        <v>696042</v>
      </c>
      <c r="T12" s="11">
        <v>696042</v>
      </c>
      <c r="U12" s="11"/>
      <c r="V12" s="11">
        <f t="shared" ref="V12:V23" si="13">SUM(T12:U12)</f>
        <v>696042</v>
      </c>
      <c r="W12" s="42">
        <f t="shared" si="2"/>
        <v>100</v>
      </c>
      <c r="X12" s="36"/>
    </row>
    <row r="13" spans="1:24" x14ac:dyDescent="0.2">
      <c r="A13" s="10" t="s">
        <v>23</v>
      </c>
      <c r="B13" s="11">
        <v>498929</v>
      </c>
      <c r="C13" s="11"/>
      <c r="D13" s="11">
        <f t="shared" si="3"/>
        <v>498929</v>
      </c>
      <c r="E13" s="11">
        <f>6957+20698+52904</f>
        <v>80559</v>
      </c>
      <c r="F13" s="11"/>
      <c r="G13" s="11">
        <f t="shared" si="4"/>
        <v>579488</v>
      </c>
      <c r="H13" s="11">
        <f t="shared" si="5"/>
        <v>0</v>
      </c>
      <c r="I13" s="26">
        <f t="shared" si="6"/>
        <v>579488</v>
      </c>
      <c r="J13" s="11">
        <v>33763</v>
      </c>
      <c r="K13" s="11"/>
      <c r="L13" s="11">
        <f t="shared" si="7"/>
        <v>613251</v>
      </c>
      <c r="M13" s="11">
        <f t="shared" si="8"/>
        <v>0</v>
      </c>
      <c r="N13" s="11">
        <f t="shared" si="9"/>
        <v>613251</v>
      </c>
      <c r="O13" s="11">
        <f>20000+559</f>
        <v>20559</v>
      </c>
      <c r="P13" s="11"/>
      <c r="Q13" s="11">
        <f t="shared" si="10"/>
        <v>633810</v>
      </c>
      <c r="R13" s="11">
        <f t="shared" si="11"/>
        <v>0</v>
      </c>
      <c r="S13" s="11">
        <f t="shared" si="12"/>
        <v>633810</v>
      </c>
      <c r="T13" s="11">
        <v>633810</v>
      </c>
      <c r="U13" s="11"/>
      <c r="V13" s="11">
        <f t="shared" si="13"/>
        <v>633810</v>
      </c>
      <c r="W13" s="42">
        <f t="shared" si="2"/>
        <v>100</v>
      </c>
      <c r="X13" s="36"/>
    </row>
    <row r="14" spans="1:24" x14ac:dyDescent="0.2">
      <c r="A14" s="10" t="s">
        <v>24</v>
      </c>
      <c r="B14" s="11">
        <v>195354</v>
      </c>
      <c r="C14" s="11"/>
      <c r="D14" s="11">
        <f t="shared" si="3"/>
        <v>195354</v>
      </c>
      <c r="E14" s="11">
        <v>20159</v>
      </c>
      <c r="F14" s="11"/>
      <c r="G14" s="11">
        <f t="shared" si="4"/>
        <v>215513</v>
      </c>
      <c r="H14" s="11">
        <f t="shared" si="5"/>
        <v>0</v>
      </c>
      <c r="I14" s="26">
        <f t="shared" si="6"/>
        <v>215513</v>
      </c>
      <c r="J14" s="11"/>
      <c r="K14" s="11"/>
      <c r="L14" s="11">
        <f t="shared" si="7"/>
        <v>215513</v>
      </c>
      <c r="M14" s="11">
        <f t="shared" si="8"/>
        <v>0</v>
      </c>
      <c r="N14" s="11">
        <f t="shared" si="9"/>
        <v>215513</v>
      </c>
      <c r="O14" s="11">
        <f>15603-6175</f>
        <v>9428</v>
      </c>
      <c r="P14" s="11"/>
      <c r="Q14" s="11">
        <f t="shared" si="10"/>
        <v>224941</v>
      </c>
      <c r="R14" s="11">
        <f t="shared" si="11"/>
        <v>0</v>
      </c>
      <c r="S14" s="11">
        <f t="shared" si="12"/>
        <v>224941</v>
      </c>
      <c r="T14" s="11">
        <v>224941</v>
      </c>
      <c r="U14" s="11"/>
      <c r="V14" s="11">
        <f t="shared" si="13"/>
        <v>224941</v>
      </c>
      <c r="W14" s="42">
        <f t="shared" si="2"/>
        <v>100</v>
      </c>
      <c r="X14" s="36"/>
    </row>
    <row r="15" spans="1:24" x14ac:dyDescent="0.2">
      <c r="A15" s="10" t="s">
        <v>15</v>
      </c>
      <c r="B15" s="11">
        <v>42054</v>
      </c>
      <c r="C15" s="11"/>
      <c r="D15" s="11">
        <f t="shared" si="3"/>
        <v>42054</v>
      </c>
      <c r="E15" s="11">
        <v>10897</v>
      </c>
      <c r="F15" s="11"/>
      <c r="G15" s="11">
        <f t="shared" si="4"/>
        <v>52951</v>
      </c>
      <c r="H15" s="11">
        <f t="shared" si="5"/>
        <v>0</v>
      </c>
      <c r="I15" s="26">
        <f t="shared" si="6"/>
        <v>52951</v>
      </c>
      <c r="J15" s="11"/>
      <c r="K15" s="11"/>
      <c r="L15" s="11">
        <f t="shared" si="7"/>
        <v>52951</v>
      </c>
      <c r="M15" s="11">
        <f t="shared" si="8"/>
        <v>0</v>
      </c>
      <c r="N15" s="11">
        <f t="shared" si="9"/>
        <v>52951</v>
      </c>
      <c r="O15" s="11"/>
      <c r="P15" s="11"/>
      <c r="Q15" s="11">
        <f t="shared" si="10"/>
        <v>52951</v>
      </c>
      <c r="R15" s="11">
        <f t="shared" si="11"/>
        <v>0</v>
      </c>
      <c r="S15" s="11">
        <f t="shared" si="12"/>
        <v>52951</v>
      </c>
      <c r="T15" s="11">
        <v>52951</v>
      </c>
      <c r="U15" s="11"/>
      <c r="V15" s="11">
        <f t="shared" si="13"/>
        <v>52951</v>
      </c>
      <c r="W15" s="42">
        <f t="shared" si="2"/>
        <v>100</v>
      </c>
      <c r="X15" s="36"/>
    </row>
    <row r="16" spans="1:24" x14ac:dyDescent="0.2">
      <c r="A16" s="10" t="s">
        <v>25</v>
      </c>
      <c r="B16" s="11"/>
      <c r="C16" s="11"/>
      <c r="D16" s="11">
        <f t="shared" si="3"/>
        <v>0</v>
      </c>
      <c r="E16" s="11">
        <v>18700</v>
      </c>
      <c r="F16" s="11"/>
      <c r="G16" s="11">
        <f t="shared" si="4"/>
        <v>18700</v>
      </c>
      <c r="H16" s="11">
        <f t="shared" si="5"/>
        <v>0</v>
      </c>
      <c r="I16" s="26">
        <f t="shared" si="6"/>
        <v>18700</v>
      </c>
      <c r="J16" s="11"/>
      <c r="K16" s="11"/>
      <c r="L16" s="11">
        <f t="shared" si="7"/>
        <v>18700</v>
      </c>
      <c r="M16" s="11">
        <f t="shared" si="8"/>
        <v>0</v>
      </c>
      <c r="N16" s="11">
        <f t="shared" si="9"/>
        <v>18700</v>
      </c>
      <c r="O16" s="11"/>
      <c r="P16" s="11"/>
      <c r="Q16" s="11">
        <f t="shared" si="10"/>
        <v>18700</v>
      </c>
      <c r="R16" s="11">
        <f t="shared" si="11"/>
        <v>0</v>
      </c>
      <c r="S16" s="11">
        <f t="shared" si="12"/>
        <v>18700</v>
      </c>
      <c r="T16" s="11">
        <v>18700</v>
      </c>
      <c r="U16" s="11"/>
      <c r="V16" s="11">
        <f t="shared" si="13"/>
        <v>18700</v>
      </c>
      <c r="W16" s="42">
        <f t="shared" si="2"/>
        <v>100</v>
      </c>
      <c r="X16" s="36"/>
    </row>
    <row r="17" spans="1:25" x14ac:dyDescent="0.2">
      <c r="A17" s="10" t="s">
        <v>38</v>
      </c>
      <c r="B17" s="11"/>
      <c r="C17" s="11"/>
      <c r="D17" s="11"/>
      <c r="E17" s="11"/>
      <c r="F17" s="11"/>
      <c r="G17" s="11"/>
      <c r="H17" s="11"/>
      <c r="I17" s="26"/>
      <c r="J17" s="11">
        <v>4089</v>
      </c>
      <c r="K17" s="11"/>
      <c r="L17" s="11">
        <f t="shared" si="7"/>
        <v>4089</v>
      </c>
      <c r="M17" s="11">
        <f t="shared" si="8"/>
        <v>0</v>
      </c>
      <c r="N17" s="11">
        <f t="shared" si="9"/>
        <v>4089</v>
      </c>
      <c r="O17" s="11"/>
      <c r="P17" s="11"/>
      <c r="Q17" s="11">
        <f t="shared" ref="Q17:Q18" si="14">+L17+O17</f>
        <v>4089</v>
      </c>
      <c r="R17" s="11">
        <f t="shared" ref="R17:R18" si="15">+M17+P17</f>
        <v>0</v>
      </c>
      <c r="S17" s="11">
        <f t="shared" ref="S17:S18" si="16">SUM(Q17:R17)</f>
        <v>4089</v>
      </c>
      <c r="T17" s="11">
        <v>4089</v>
      </c>
      <c r="U17" s="11"/>
      <c r="V17" s="11">
        <f t="shared" si="13"/>
        <v>4089</v>
      </c>
      <c r="W17" s="42">
        <f t="shared" si="2"/>
        <v>100</v>
      </c>
      <c r="X17" s="36"/>
    </row>
    <row r="18" spans="1:25" x14ac:dyDescent="0.2">
      <c r="A18" s="35" t="s">
        <v>43</v>
      </c>
      <c r="B18" s="11"/>
      <c r="C18" s="11"/>
      <c r="D18" s="11"/>
      <c r="E18" s="11"/>
      <c r="F18" s="11"/>
      <c r="G18" s="11"/>
      <c r="H18" s="11"/>
      <c r="I18" s="26"/>
      <c r="J18" s="11"/>
      <c r="K18" s="11"/>
      <c r="L18" s="11"/>
      <c r="M18" s="11"/>
      <c r="N18" s="11"/>
      <c r="O18" s="11">
        <v>90000</v>
      </c>
      <c r="P18" s="11"/>
      <c r="Q18" s="11">
        <f t="shared" si="14"/>
        <v>90000</v>
      </c>
      <c r="R18" s="11">
        <f t="shared" si="15"/>
        <v>0</v>
      </c>
      <c r="S18" s="11">
        <f t="shared" si="16"/>
        <v>90000</v>
      </c>
      <c r="T18" s="11">
        <v>90000</v>
      </c>
      <c r="U18" s="11"/>
      <c r="V18" s="11">
        <f t="shared" si="13"/>
        <v>90000</v>
      </c>
      <c r="W18" s="42">
        <f t="shared" si="2"/>
        <v>100</v>
      </c>
      <c r="X18" s="36"/>
      <c r="Y18" s="1">
        <f>SUM(V11:V18)</f>
        <v>2198847</v>
      </c>
    </row>
    <row r="19" spans="1:25" ht="12.75" customHeight="1" x14ac:dyDescent="0.2">
      <c r="A19" s="10" t="s">
        <v>28</v>
      </c>
      <c r="B19" s="11"/>
      <c r="C19" s="11">
        <v>2222</v>
      </c>
      <c r="D19" s="11">
        <f t="shared" si="3"/>
        <v>2222</v>
      </c>
      <c r="E19" s="11"/>
      <c r="F19" s="11"/>
      <c r="G19" s="11">
        <f t="shared" si="4"/>
        <v>0</v>
      </c>
      <c r="H19" s="11">
        <f t="shared" si="5"/>
        <v>2222</v>
      </c>
      <c r="I19" s="26">
        <f t="shared" si="6"/>
        <v>2222</v>
      </c>
      <c r="J19" s="11"/>
      <c r="K19" s="11">
        <v>344</v>
      </c>
      <c r="L19" s="11">
        <f t="shared" si="7"/>
        <v>0</v>
      </c>
      <c r="M19" s="11">
        <f t="shared" si="8"/>
        <v>2566</v>
      </c>
      <c r="N19" s="11">
        <f t="shared" si="9"/>
        <v>2566</v>
      </c>
      <c r="O19" s="11">
        <v>344</v>
      </c>
      <c r="P19" s="11">
        <v>-344</v>
      </c>
      <c r="Q19" s="11">
        <f t="shared" si="10"/>
        <v>344</v>
      </c>
      <c r="R19" s="11">
        <f t="shared" si="11"/>
        <v>2222</v>
      </c>
      <c r="S19" s="11">
        <f t="shared" si="12"/>
        <v>2566</v>
      </c>
      <c r="T19" s="11"/>
      <c r="U19" s="11">
        <v>2566</v>
      </c>
      <c r="V19" s="11">
        <f t="shared" si="13"/>
        <v>2566</v>
      </c>
      <c r="W19" s="42">
        <f t="shared" si="2"/>
        <v>100</v>
      </c>
      <c r="X19" s="36"/>
    </row>
    <row r="20" spans="1:25" x14ac:dyDescent="0.2">
      <c r="A20" s="10" t="s">
        <v>16</v>
      </c>
      <c r="B20" s="11"/>
      <c r="C20" s="11">
        <v>5942</v>
      </c>
      <c r="D20" s="11">
        <f t="shared" si="3"/>
        <v>5942</v>
      </c>
      <c r="E20" s="11"/>
      <c r="F20" s="11"/>
      <c r="G20" s="11">
        <f t="shared" si="4"/>
        <v>0</v>
      </c>
      <c r="H20" s="11">
        <f t="shared" si="5"/>
        <v>5942</v>
      </c>
      <c r="I20" s="26">
        <f t="shared" si="6"/>
        <v>5942</v>
      </c>
      <c r="J20" s="11"/>
      <c r="K20" s="11"/>
      <c r="L20" s="11">
        <f t="shared" si="7"/>
        <v>0</v>
      </c>
      <c r="M20" s="11">
        <f t="shared" si="8"/>
        <v>5942</v>
      </c>
      <c r="N20" s="11">
        <f t="shared" si="9"/>
        <v>5942</v>
      </c>
      <c r="O20" s="11"/>
      <c r="P20" s="11"/>
      <c r="Q20" s="11">
        <f t="shared" si="10"/>
        <v>0</v>
      </c>
      <c r="R20" s="11">
        <f t="shared" si="11"/>
        <v>5942</v>
      </c>
      <c r="S20" s="11">
        <f t="shared" si="12"/>
        <v>5942</v>
      </c>
      <c r="T20" s="11"/>
      <c r="U20" s="11">
        <v>5942</v>
      </c>
      <c r="V20" s="11">
        <f t="shared" si="13"/>
        <v>5942</v>
      </c>
      <c r="W20" s="42">
        <f t="shared" si="2"/>
        <v>100</v>
      </c>
      <c r="X20" s="36"/>
    </row>
    <row r="21" spans="1:25" x14ac:dyDescent="0.2">
      <c r="A21" s="10" t="s">
        <v>37</v>
      </c>
      <c r="B21" s="11"/>
      <c r="C21" s="11"/>
      <c r="D21" s="11"/>
      <c r="E21" s="11"/>
      <c r="F21" s="11"/>
      <c r="G21" s="11"/>
      <c r="H21" s="11"/>
      <c r="I21" s="26"/>
      <c r="J21" s="11">
        <v>3559</v>
      </c>
      <c r="K21" s="11"/>
      <c r="L21" s="11">
        <f t="shared" ref="L21" si="17">+G21+J21</f>
        <v>3559</v>
      </c>
      <c r="M21" s="11">
        <f t="shared" ref="M21" si="18">+H21+K21</f>
        <v>0</v>
      </c>
      <c r="N21" s="11">
        <f t="shared" ref="N21" si="19">SUM(L21:M21)</f>
        <v>3559</v>
      </c>
      <c r="O21" s="11"/>
      <c r="P21" s="11"/>
      <c r="Q21" s="11">
        <f t="shared" si="10"/>
        <v>3559</v>
      </c>
      <c r="R21" s="11">
        <f t="shared" si="11"/>
        <v>0</v>
      </c>
      <c r="S21" s="11">
        <f t="shared" si="12"/>
        <v>3559</v>
      </c>
      <c r="T21" s="11">
        <v>3558</v>
      </c>
      <c r="U21" s="11"/>
      <c r="V21" s="11">
        <f t="shared" si="13"/>
        <v>3558</v>
      </c>
      <c r="W21" s="42">
        <f>+V21/S21*100</f>
        <v>99.97190221972464</v>
      </c>
      <c r="X21" s="36"/>
    </row>
    <row r="22" spans="1:25" x14ac:dyDescent="0.2">
      <c r="A22" s="34" t="s">
        <v>41</v>
      </c>
      <c r="B22" s="11"/>
      <c r="C22" s="11"/>
      <c r="D22" s="11"/>
      <c r="E22" s="11"/>
      <c r="F22" s="11"/>
      <c r="G22" s="11"/>
      <c r="H22" s="11"/>
      <c r="I22" s="26"/>
      <c r="J22" s="11"/>
      <c r="K22" s="11"/>
      <c r="L22" s="11"/>
      <c r="M22" s="11"/>
      <c r="N22" s="11"/>
      <c r="O22" s="11"/>
      <c r="P22" s="11">
        <v>60</v>
      </c>
      <c r="Q22" s="11">
        <f t="shared" ref="Q22" si="20">+L22+O22</f>
        <v>0</v>
      </c>
      <c r="R22" s="11">
        <f t="shared" ref="R22" si="21">+M22+P22</f>
        <v>60</v>
      </c>
      <c r="S22" s="11">
        <f t="shared" ref="S22" si="22">SUM(Q22:R22)</f>
        <v>60</v>
      </c>
      <c r="T22" s="11"/>
      <c r="U22" s="11">
        <v>60</v>
      </c>
      <c r="V22" s="11">
        <f t="shared" si="13"/>
        <v>60</v>
      </c>
      <c r="W22" s="42">
        <f t="shared" si="2"/>
        <v>100</v>
      </c>
      <c r="X22" s="36"/>
    </row>
    <row r="23" spans="1:25" x14ac:dyDescent="0.2">
      <c r="A23" s="34" t="s">
        <v>42</v>
      </c>
      <c r="B23" s="11"/>
      <c r="C23" s="11"/>
      <c r="D23" s="11"/>
      <c r="E23" s="11"/>
      <c r="F23" s="11"/>
      <c r="G23" s="11"/>
      <c r="H23" s="11"/>
      <c r="I23" s="26"/>
      <c r="J23" s="11"/>
      <c r="K23" s="11"/>
      <c r="L23" s="11"/>
      <c r="M23" s="11"/>
      <c r="N23" s="11"/>
      <c r="O23" s="11">
        <v>15418</v>
      </c>
      <c r="P23" s="11"/>
      <c r="Q23" s="11">
        <f t="shared" ref="Q23" si="23">+L23+O23</f>
        <v>15418</v>
      </c>
      <c r="R23" s="11">
        <f t="shared" ref="R23" si="24">+M23+P23</f>
        <v>0</v>
      </c>
      <c r="S23" s="11">
        <f t="shared" ref="S23" si="25">SUM(Q23:R23)</f>
        <v>15418</v>
      </c>
      <c r="T23" s="11">
        <v>15418</v>
      </c>
      <c r="U23" s="11"/>
      <c r="V23" s="11">
        <f t="shared" si="13"/>
        <v>15418</v>
      </c>
      <c r="W23" s="42">
        <f t="shared" si="2"/>
        <v>100</v>
      </c>
      <c r="X23" s="36"/>
      <c r="Y23" s="1">
        <f>SUM(V19:V23)</f>
        <v>27544</v>
      </c>
    </row>
    <row r="24" spans="1:25" x14ac:dyDescent="0.2">
      <c r="A24" s="35"/>
      <c r="B24" s="11"/>
      <c r="C24" s="11"/>
      <c r="D24" s="11"/>
      <c r="E24" s="11"/>
      <c r="F24" s="11"/>
      <c r="G24" s="11"/>
      <c r="H24" s="11"/>
      <c r="I24" s="26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39"/>
      <c r="X24" s="36"/>
    </row>
    <row r="25" spans="1:25" s="2" customFormat="1" x14ac:dyDescent="0.2">
      <c r="A25" s="12" t="s">
        <v>7</v>
      </c>
      <c r="B25" s="13">
        <f t="shared" ref="B25:V25" si="26">SUM(B26:B26)</f>
        <v>0</v>
      </c>
      <c r="C25" s="13">
        <f t="shared" si="26"/>
        <v>0</v>
      </c>
      <c r="D25" s="13">
        <f>SUM(D26:D26)</f>
        <v>0</v>
      </c>
      <c r="E25" s="13">
        <f t="shared" si="26"/>
        <v>0</v>
      </c>
      <c r="F25" s="13">
        <f t="shared" si="26"/>
        <v>0</v>
      </c>
      <c r="G25" s="13">
        <f t="shared" si="26"/>
        <v>0</v>
      </c>
      <c r="H25" s="13">
        <f t="shared" si="26"/>
        <v>0</v>
      </c>
      <c r="I25" s="13">
        <f t="shared" si="26"/>
        <v>0</v>
      </c>
      <c r="J25" s="13">
        <f t="shared" si="26"/>
        <v>0</v>
      </c>
      <c r="K25" s="13">
        <f t="shared" si="26"/>
        <v>0</v>
      </c>
      <c r="L25" s="13">
        <f t="shared" si="26"/>
        <v>0</v>
      </c>
      <c r="M25" s="13">
        <f t="shared" si="26"/>
        <v>0</v>
      </c>
      <c r="N25" s="13">
        <f t="shared" si="26"/>
        <v>0</v>
      </c>
      <c r="O25" s="13">
        <f t="shared" si="26"/>
        <v>0</v>
      </c>
      <c r="P25" s="13">
        <f t="shared" si="26"/>
        <v>0</v>
      </c>
      <c r="Q25" s="13">
        <f t="shared" si="26"/>
        <v>0</v>
      </c>
      <c r="R25" s="13">
        <f t="shared" si="26"/>
        <v>0</v>
      </c>
      <c r="S25" s="13">
        <f t="shared" si="26"/>
        <v>0</v>
      </c>
      <c r="T25" s="13">
        <f t="shared" si="26"/>
        <v>0</v>
      </c>
      <c r="U25" s="13">
        <f t="shared" si="26"/>
        <v>0</v>
      </c>
      <c r="V25" s="13">
        <f t="shared" si="26"/>
        <v>0</v>
      </c>
      <c r="W25" s="40"/>
      <c r="X25" s="37"/>
    </row>
    <row r="26" spans="1:25" x14ac:dyDescent="0.2">
      <c r="A26" s="10"/>
      <c r="B26" s="10"/>
      <c r="C26" s="10"/>
      <c r="D26" s="11"/>
      <c r="E26" s="10"/>
      <c r="F26" s="10"/>
      <c r="G26" s="10"/>
      <c r="H26" s="10"/>
      <c r="I26" s="26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40"/>
      <c r="X26" s="36"/>
    </row>
    <row r="27" spans="1:25" x14ac:dyDescent="0.2">
      <c r="A27" s="10"/>
      <c r="B27" s="10"/>
      <c r="C27" s="10"/>
      <c r="D27" s="11"/>
      <c r="E27" s="10"/>
      <c r="F27" s="10"/>
      <c r="G27" s="10"/>
      <c r="H27" s="10"/>
      <c r="I27" s="26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40"/>
      <c r="X27" s="36"/>
    </row>
    <row r="28" spans="1:25" s="3" customFormat="1" x14ac:dyDescent="0.2">
      <c r="A28" s="14" t="s">
        <v>8</v>
      </c>
      <c r="B28" s="15">
        <f t="shared" ref="B28:S28" si="27">SUM(B10,B25)</f>
        <v>1707574</v>
      </c>
      <c r="C28" s="15">
        <f t="shared" si="27"/>
        <v>8164</v>
      </c>
      <c r="D28" s="15">
        <f t="shared" si="27"/>
        <v>1715738</v>
      </c>
      <c r="E28" s="15">
        <f t="shared" si="27"/>
        <v>326052</v>
      </c>
      <c r="F28" s="15">
        <f t="shared" si="27"/>
        <v>0</v>
      </c>
      <c r="G28" s="15">
        <f t="shared" si="27"/>
        <v>2033626</v>
      </c>
      <c r="H28" s="15">
        <f t="shared" si="27"/>
        <v>8164</v>
      </c>
      <c r="I28" s="15">
        <f t="shared" si="27"/>
        <v>2041790</v>
      </c>
      <c r="J28" s="15">
        <f t="shared" si="27"/>
        <v>41411</v>
      </c>
      <c r="K28" s="15">
        <f t="shared" si="27"/>
        <v>344</v>
      </c>
      <c r="L28" s="15">
        <f t="shared" si="27"/>
        <v>2075037</v>
      </c>
      <c r="M28" s="15">
        <f t="shared" si="27"/>
        <v>8508</v>
      </c>
      <c r="N28" s="15">
        <f t="shared" si="27"/>
        <v>2083545</v>
      </c>
      <c r="O28" s="15">
        <f t="shared" si="27"/>
        <v>143131</v>
      </c>
      <c r="P28" s="15">
        <f t="shared" si="27"/>
        <v>-284</v>
      </c>
      <c r="Q28" s="15">
        <f t="shared" si="27"/>
        <v>2218168</v>
      </c>
      <c r="R28" s="15">
        <f t="shared" si="27"/>
        <v>8224</v>
      </c>
      <c r="S28" s="15">
        <f t="shared" si="27"/>
        <v>2226392</v>
      </c>
      <c r="T28" s="15">
        <f t="shared" ref="T28:V28" si="28">SUM(T10,T25)</f>
        <v>2217823</v>
      </c>
      <c r="U28" s="15">
        <f t="shared" si="28"/>
        <v>8568</v>
      </c>
      <c r="V28" s="15">
        <f t="shared" si="28"/>
        <v>2226391</v>
      </c>
      <c r="W28" s="41">
        <f t="shared" si="2"/>
        <v>99.999955084279861</v>
      </c>
      <c r="X28" s="38"/>
      <c r="Y28" s="44">
        <f>SUM(Y18:Y23)</f>
        <v>2226391</v>
      </c>
    </row>
    <row r="29" spans="1:25" x14ac:dyDescent="0.2">
      <c r="A29" s="10"/>
      <c r="B29" s="10"/>
      <c r="C29" s="10"/>
      <c r="D29" s="11"/>
      <c r="E29" s="10"/>
      <c r="F29" s="10"/>
      <c r="G29" s="10"/>
      <c r="H29" s="10"/>
      <c r="I29" s="26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40"/>
      <c r="X29" s="36"/>
    </row>
    <row r="30" spans="1:25" ht="25.5" x14ac:dyDescent="0.2">
      <c r="A30" s="12" t="s">
        <v>30</v>
      </c>
      <c r="B30" s="13">
        <f t="shared" ref="B30:V30" si="29">SUM(B31:B31)</f>
        <v>0</v>
      </c>
      <c r="C30" s="13">
        <f t="shared" si="29"/>
        <v>0</v>
      </c>
      <c r="D30" s="13">
        <f>SUM(D31:D31)</f>
        <v>0</v>
      </c>
      <c r="E30" s="13">
        <f t="shared" si="29"/>
        <v>0</v>
      </c>
      <c r="F30" s="13">
        <f t="shared" si="29"/>
        <v>0</v>
      </c>
      <c r="G30" s="13">
        <f t="shared" si="29"/>
        <v>0</v>
      </c>
      <c r="H30" s="13">
        <f t="shared" si="29"/>
        <v>0</v>
      </c>
      <c r="I30" s="13">
        <f t="shared" si="29"/>
        <v>0</v>
      </c>
      <c r="J30" s="13">
        <f t="shared" si="29"/>
        <v>0</v>
      </c>
      <c r="K30" s="13">
        <f t="shared" si="29"/>
        <v>0</v>
      </c>
      <c r="L30" s="13">
        <f t="shared" si="29"/>
        <v>0</v>
      </c>
      <c r="M30" s="13">
        <f t="shared" si="29"/>
        <v>0</v>
      </c>
      <c r="N30" s="13">
        <f t="shared" si="29"/>
        <v>0</v>
      </c>
      <c r="O30" s="13">
        <f t="shared" si="29"/>
        <v>0</v>
      </c>
      <c r="P30" s="13">
        <f t="shared" si="29"/>
        <v>0</v>
      </c>
      <c r="Q30" s="13">
        <f t="shared" si="29"/>
        <v>0</v>
      </c>
      <c r="R30" s="13">
        <f t="shared" si="29"/>
        <v>0</v>
      </c>
      <c r="S30" s="13">
        <f t="shared" si="29"/>
        <v>0</v>
      </c>
      <c r="T30" s="13">
        <f t="shared" si="29"/>
        <v>0</v>
      </c>
      <c r="U30" s="13">
        <f t="shared" si="29"/>
        <v>0</v>
      </c>
      <c r="V30" s="13">
        <f t="shared" si="29"/>
        <v>0</v>
      </c>
      <c r="W30" s="40"/>
      <c r="X30" s="36"/>
    </row>
    <row r="31" spans="1:25" x14ac:dyDescent="0.2">
      <c r="A31" s="10"/>
      <c r="B31" s="10"/>
      <c r="C31" s="10"/>
      <c r="D31" s="11"/>
      <c r="E31" s="10"/>
      <c r="F31" s="10"/>
      <c r="G31" s="10"/>
      <c r="H31" s="10"/>
      <c r="I31" s="26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40"/>
      <c r="X31" s="36"/>
    </row>
    <row r="32" spans="1:25" s="2" customFormat="1" ht="25.5" x14ac:dyDescent="0.2">
      <c r="A32" s="12" t="s">
        <v>1</v>
      </c>
      <c r="B32" s="13">
        <f t="shared" ref="B32" si="30">SUM(B33:B34)</f>
        <v>50000</v>
      </c>
      <c r="C32" s="13">
        <f t="shared" ref="C32" si="31">SUM(C33:C34)</f>
        <v>0</v>
      </c>
      <c r="D32" s="13">
        <f t="shared" ref="D32" si="32">SUM(D33:D34)</f>
        <v>50000</v>
      </c>
      <c r="E32" s="13">
        <f t="shared" ref="E32:N32" si="33">SUM(E33:E34)</f>
        <v>0</v>
      </c>
      <c r="F32" s="13">
        <f t="shared" si="33"/>
        <v>0</v>
      </c>
      <c r="G32" s="13">
        <f t="shared" si="33"/>
        <v>50000</v>
      </c>
      <c r="H32" s="13">
        <f t="shared" si="33"/>
        <v>0</v>
      </c>
      <c r="I32" s="13">
        <f t="shared" si="33"/>
        <v>50000</v>
      </c>
      <c r="J32" s="13">
        <f t="shared" si="33"/>
        <v>0</v>
      </c>
      <c r="K32" s="13">
        <f t="shared" si="33"/>
        <v>0</v>
      </c>
      <c r="L32" s="13">
        <f t="shared" si="33"/>
        <v>50000</v>
      </c>
      <c r="M32" s="13">
        <f t="shared" si="33"/>
        <v>0</v>
      </c>
      <c r="N32" s="13">
        <f t="shared" si="33"/>
        <v>50000</v>
      </c>
      <c r="O32" s="13">
        <f t="shared" ref="O32:R32" si="34">SUM(O33:O35)</f>
        <v>20358</v>
      </c>
      <c r="P32" s="13">
        <f t="shared" si="34"/>
        <v>0</v>
      </c>
      <c r="Q32" s="13">
        <f t="shared" si="34"/>
        <v>70358</v>
      </c>
      <c r="R32" s="13">
        <f t="shared" si="34"/>
        <v>0</v>
      </c>
      <c r="S32" s="13">
        <f>SUM(S33:S35)</f>
        <v>70358</v>
      </c>
      <c r="T32" s="13">
        <f t="shared" ref="T32:U32" si="35">SUM(T33:T35)</f>
        <v>1000</v>
      </c>
      <c r="U32" s="13">
        <f t="shared" si="35"/>
        <v>241</v>
      </c>
      <c r="V32" s="13">
        <f>SUM(V33:V35)</f>
        <v>1241</v>
      </c>
      <c r="W32" s="41">
        <f t="shared" si="2"/>
        <v>1.763836379658319</v>
      </c>
      <c r="X32" s="37"/>
    </row>
    <row r="33" spans="1:24" s="2" customFormat="1" x14ac:dyDescent="0.2">
      <c r="A33" s="10" t="s">
        <v>31</v>
      </c>
      <c r="B33" s="11">
        <v>50000</v>
      </c>
      <c r="C33" s="11"/>
      <c r="D33" s="11">
        <f>SUM(B33:C33)</f>
        <v>50000</v>
      </c>
      <c r="E33" s="11"/>
      <c r="F33" s="11"/>
      <c r="G33" s="11">
        <f t="shared" ref="G33" si="36">+B33+E33</f>
        <v>50000</v>
      </c>
      <c r="H33" s="11">
        <f t="shared" ref="H33" si="37">+C33+F33</f>
        <v>0</v>
      </c>
      <c r="I33" s="26">
        <f t="shared" ref="I33" si="38">+G33+H33</f>
        <v>50000</v>
      </c>
      <c r="J33" s="32"/>
      <c r="K33" s="32"/>
      <c r="L33" s="11">
        <f t="shared" ref="L33" si="39">+G33+J33</f>
        <v>50000</v>
      </c>
      <c r="M33" s="11">
        <f t="shared" ref="M33" si="40">+H33+K33</f>
        <v>0</v>
      </c>
      <c r="N33" s="11">
        <f t="shared" ref="N33" si="41">SUM(L33:M33)</f>
        <v>50000</v>
      </c>
      <c r="O33" s="32"/>
      <c r="P33" s="32"/>
      <c r="Q33" s="11">
        <f t="shared" ref="Q33" si="42">+L33+O33</f>
        <v>50000</v>
      </c>
      <c r="R33" s="11">
        <f t="shared" ref="R33" si="43">+M33+P33</f>
        <v>0</v>
      </c>
      <c r="S33" s="11">
        <f t="shared" ref="S33" si="44">SUM(Q33:R33)</f>
        <v>50000</v>
      </c>
      <c r="T33" s="11">
        <v>0</v>
      </c>
      <c r="U33" s="11"/>
      <c r="V33" s="11">
        <f t="shared" ref="V33:V35" si="45">SUM(T33:U33)</f>
        <v>0</v>
      </c>
      <c r="W33" s="40">
        <f t="shared" si="2"/>
        <v>0</v>
      </c>
      <c r="X33" s="37"/>
    </row>
    <row r="34" spans="1:24" x14ac:dyDescent="0.2">
      <c r="A34" s="10" t="s">
        <v>44</v>
      </c>
      <c r="B34" s="10"/>
      <c r="C34" s="10"/>
      <c r="D34" s="11"/>
      <c r="E34" s="10"/>
      <c r="F34" s="10"/>
      <c r="G34" s="10"/>
      <c r="H34" s="10"/>
      <c r="I34" s="26"/>
      <c r="J34" s="31"/>
      <c r="K34" s="31"/>
      <c r="L34" s="31"/>
      <c r="M34" s="31"/>
      <c r="N34" s="31"/>
      <c r="O34" s="11">
        <v>19117</v>
      </c>
      <c r="P34" s="31"/>
      <c r="Q34" s="11">
        <f t="shared" ref="Q34" si="46">+L34+O34</f>
        <v>19117</v>
      </c>
      <c r="R34" s="11">
        <f t="shared" ref="R34" si="47">+M34+P34</f>
        <v>0</v>
      </c>
      <c r="S34" s="11">
        <f t="shared" ref="S34" si="48">SUM(Q34:R34)</f>
        <v>19117</v>
      </c>
      <c r="T34" s="11">
        <v>0</v>
      </c>
      <c r="U34" s="11"/>
      <c r="V34" s="11">
        <f t="shared" si="45"/>
        <v>0</v>
      </c>
      <c r="W34" s="40">
        <f t="shared" si="2"/>
        <v>0</v>
      </c>
      <c r="X34" s="36"/>
    </row>
    <row r="35" spans="1:24" s="2" customFormat="1" x14ac:dyDescent="0.2">
      <c r="A35" s="10" t="s">
        <v>45</v>
      </c>
      <c r="B35" s="13"/>
      <c r="C35" s="13"/>
      <c r="D35" s="13"/>
      <c r="E35" s="13"/>
      <c r="F35" s="13"/>
      <c r="G35" s="13"/>
      <c r="H35" s="13"/>
      <c r="I35" s="27"/>
      <c r="J35" s="32"/>
      <c r="K35" s="32"/>
      <c r="L35" s="13"/>
      <c r="M35" s="13"/>
      <c r="N35" s="13"/>
      <c r="O35" s="11">
        <f>1241</f>
        <v>1241</v>
      </c>
      <c r="P35" s="31"/>
      <c r="Q35" s="11">
        <f>+L35+O35</f>
        <v>1241</v>
      </c>
      <c r="R35" s="11">
        <f t="shared" ref="R35" si="49">+M35+P35</f>
        <v>0</v>
      </c>
      <c r="S35" s="11">
        <f t="shared" ref="S35" si="50">SUM(Q35:R35)</f>
        <v>1241</v>
      </c>
      <c r="T35" s="11">
        <v>1000</v>
      </c>
      <c r="U35" s="11">
        <v>241</v>
      </c>
      <c r="V35" s="11">
        <f t="shared" si="45"/>
        <v>1241</v>
      </c>
      <c r="W35" s="42">
        <f t="shared" si="2"/>
        <v>100</v>
      </c>
      <c r="X35" s="37"/>
    </row>
    <row r="36" spans="1:24" x14ac:dyDescent="0.2">
      <c r="A36" s="10"/>
      <c r="B36" s="10"/>
      <c r="C36" s="10"/>
      <c r="D36" s="11"/>
      <c r="E36" s="10"/>
      <c r="F36" s="10"/>
      <c r="G36" s="10"/>
      <c r="H36" s="10"/>
      <c r="I36" s="26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40"/>
      <c r="X36" s="36"/>
    </row>
    <row r="37" spans="1:24" s="3" customFormat="1" x14ac:dyDescent="0.2">
      <c r="A37" s="14" t="s">
        <v>11</v>
      </c>
      <c r="B37" s="15">
        <f t="shared" ref="B37:R37" si="51">SUM(B32,B30)</f>
        <v>50000</v>
      </c>
      <c r="C37" s="15">
        <f t="shared" si="51"/>
        <v>0</v>
      </c>
      <c r="D37" s="15">
        <f t="shared" si="51"/>
        <v>50000</v>
      </c>
      <c r="E37" s="15">
        <f t="shared" si="51"/>
        <v>0</v>
      </c>
      <c r="F37" s="15">
        <f t="shared" si="51"/>
        <v>0</v>
      </c>
      <c r="G37" s="15">
        <f t="shared" si="51"/>
        <v>50000</v>
      </c>
      <c r="H37" s="15">
        <f t="shared" si="51"/>
        <v>0</v>
      </c>
      <c r="I37" s="15">
        <f t="shared" si="51"/>
        <v>50000</v>
      </c>
      <c r="J37" s="15">
        <f t="shared" si="51"/>
        <v>0</v>
      </c>
      <c r="K37" s="15">
        <f t="shared" si="51"/>
        <v>0</v>
      </c>
      <c r="L37" s="15">
        <f t="shared" si="51"/>
        <v>50000</v>
      </c>
      <c r="M37" s="15">
        <f t="shared" si="51"/>
        <v>0</v>
      </c>
      <c r="N37" s="15">
        <f t="shared" si="51"/>
        <v>50000</v>
      </c>
      <c r="O37" s="15">
        <f t="shared" si="51"/>
        <v>20358</v>
      </c>
      <c r="P37" s="15">
        <f t="shared" si="51"/>
        <v>0</v>
      </c>
      <c r="Q37" s="15">
        <f t="shared" si="51"/>
        <v>70358</v>
      </c>
      <c r="R37" s="15">
        <f t="shared" si="51"/>
        <v>0</v>
      </c>
      <c r="S37" s="15">
        <f>SUM(S32,S30)</f>
        <v>70358</v>
      </c>
      <c r="T37" s="15">
        <f t="shared" ref="T37:U37" si="52">SUM(T32,T30)</f>
        <v>1000</v>
      </c>
      <c r="U37" s="15">
        <f t="shared" si="52"/>
        <v>241</v>
      </c>
      <c r="V37" s="15">
        <f>SUM(V32,V30)</f>
        <v>1241</v>
      </c>
      <c r="W37" s="41">
        <f t="shared" si="2"/>
        <v>1.763836379658319</v>
      </c>
      <c r="X37" s="38"/>
    </row>
    <row r="38" spans="1:24" x14ac:dyDescent="0.2">
      <c r="A38" s="10"/>
      <c r="B38" s="10"/>
      <c r="C38" s="10"/>
      <c r="D38" s="11"/>
      <c r="E38" s="10"/>
      <c r="F38" s="10"/>
      <c r="G38" s="10"/>
      <c r="H38" s="10"/>
      <c r="I38" s="26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40"/>
      <c r="X38" s="36"/>
    </row>
    <row r="39" spans="1:24" x14ac:dyDescent="0.2">
      <c r="A39" s="10"/>
      <c r="B39" s="10"/>
      <c r="C39" s="10"/>
      <c r="D39" s="11"/>
      <c r="E39" s="10"/>
      <c r="F39" s="10"/>
      <c r="G39" s="10"/>
      <c r="H39" s="10"/>
      <c r="I39" s="26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40"/>
      <c r="X39" s="36"/>
    </row>
    <row r="40" spans="1:24" s="2" customFormat="1" x14ac:dyDescent="0.2">
      <c r="A40" s="12" t="s">
        <v>5</v>
      </c>
      <c r="B40" s="13">
        <f t="shared" ref="B40:R40" si="53">SUM(B41:B43)</f>
        <v>1000</v>
      </c>
      <c r="C40" s="13">
        <f t="shared" si="53"/>
        <v>0</v>
      </c>
      <c r="D40" s="13">
        <f t="shared" si="53"/>
        <v>1000</v>
      </c>
      <c r="E40" s="13">
        <f t="shared" si="53"/>
        <v>0</v>
      </c>
      <c r="F40" s="13">
        <f t="shared" si="53"/>
        <v>0</v>
      </c>
      <c r="G40" s="13">
        <f t="shared" si="53"/>
        <v>1000</v>
      </c>
      <c r="H40" s="13">
        <f t="shared" si="53"/>
        <v>0</v>
      </c>
      <c r="I40" s="13">
        <f t="shared" si="53"/>
        <v>1000</v>
      </c>
      <c r="J40" s="13">
        <f t="shared" si="53"/>
        <v>0</v>
      </c>
      <c r="K40" s="13">
        <f t="shared" si="53"/>
        <v>0</v>
      </c>
      <c r="L40" s="13">
        <f t="shared" si="53"/>
        <v>1000</v>
      </c>
      <c r="M40" s="13">
        <f t="shared" si="53"/>
        <v>0</v>
      </c>
      <c r="N40" s="13">
        <f t="shared" si="53"/>
        <v>1000</v>
      </c>
      <c r="O40" s="13">
        <f t="shared" si="53"/>
        <v>311239</v>
      </c>
      <c r="P40" s="13">
        <f t="shared" si="53"/>
        <v>0</v>
      </c>
      <c r="Q40" s="13">
        <f t="shared" si="53"/>
        <v>312239</v>
      </c>
      <c r="R40" s="13">
        <f t="shared" si="53"/>
        <v>0</v>
      </c>
      <c r="S40" s="13">
        <f>SUM(S41:S43)</f>
        <v>312239</v>
      </c>
      <c r="T40" s="13">
        <f t="shared" ref="T40:U40" si="54">SUM(T41:T43)</f>
        <v>311792</v>
      </c>
      <c r="U40" s="13">
        <f t="shared" si="54"/>
        <v>0</v>
      </c>
      <c r="V40" s="13">
        <f>SUM(V41:V43)</f>
        <v>311792</v>
      </c>
      <c r="W40" s="41">
        <f t="shared" si="2"/>
        <v>99.856840433129747</v>
      </c>
      <c r="X40" s="37"/>
    </row>
    <row r="41" spans="1:24" s="2" customFormat="1" x14ac:dyDescent="0.2">
      <c r="A41" s="11" t="s">
        <v>22</v>
      </c>
      <c r="B41" s="11">
        <v>1000</v>
      </c>
      <c r="C41" s="11"/>
      <c r="D41" s="16">
        <f>SUM(B41:C41)</f>
        <v>1000</v>
      </c>
      <c r="E41" s="11"/>
      <c r="F41" s="11"/>
      <c r="G41" s="11">
        <f t="shared" ref="G41" si="55">+B41+E41</f>
        <v>1000</v>
      </c>
      <c r="H41" s="11">
        <f t="shared" ref="H41" si="56">+C41+F41</f>
        <v>0</v>
      </c>
      <c r="I41" s="26">
        <f t="shared" ref="I41" si="57">+G41+H41</f>
        <v>1000</v>
      </c>
      <c r="J41" s="32"/>
      <c r="K41" s="32"/>
      <c r="L41" s="11">
        <f t="shared" ref="L41" si="58">+G41+J41</f>
        <v>1000</v>
      </c>
      <c r="M41" s="11">
        <f t="shared" ref="M41" si="59">+H41+K41</f>
        <v>0</v>
      </c>
      <c r="N41" s="11">
        <f t="shared" ref="N41" si="60">SUM(L41:M41)</f>
        <v>1000</v>
      </c>
      <c r="O41" s="32"/>
      <c r="P41" s="32"/>
      <c r="Q41" s="11">
        <f t="shared" ref="Q41" si="61">+L41+O41</f>
        <v>1000</v>
      </c>
      <c r="R41" s="11">
        <f t="shared" ref="R41" si="62">+M41+P41</f>
        <v>0</v>
      </c>
      <c r="S41" s="11">
        <f t="shared" ref="S41" si="63">SUM(Q41:R41)</f>
        <v>1000</v>
      </c>
      <c r="T41" s="11"/>
      <c r="U41" s="11"/>
      <c r="V41" s="11">
        <f t="shared" ref="V41:V43" si="64">SUM(T41:U41)</f>
        <v>0</v>
      </c>
      <c r="W41" s="40">
        <f t="shared" si="2"/>
        <v>0</v>
      </c>
      <c r="X41" s="37"/>
    </row>
    <row r="42" spans="1:24" s="2" customFormat="1" x14ac:dyDescent="0.2">
      <c r="A42" t="s">
        <v>50</v>
      </c>
      <c r="B42" s="11"/>
      <c r="C42" s="11"/>
      <c r="D42" s="16"/>
      <c r="E42" s="11"/>
      <c r="F42" s="11"/>
      <c r="G42" s="11"/>
      <c r="H42" s="11"/>
      <c r="I42" s="26"/>
      <c r="J42" s="32"/>
      <c r="K42" s="32"/>
      <c r="L42" s="11"/>
      <c r="M42" s="11"/>
      <c r="N42" s="11"/>
      <c r="O42" s="32"/>
      <c r="P42" s="32"/>
      <c r="Q42" s="11">
        <f t="shared" ref="Q42" si="65">+L42+O42</f>
        <v>0</v>
      </c>
      <c r="R42" s="11">
        <f t="shared" ref="R42" si="66">+M42+P42</f>
        <v>0</v>
      </c>
      <c r="S42" s="11">
        <f t="shared" ref="S42" si="67">SUM(Q42:R42)</f>
        <v>0</v>
      </c>
      <c r="T42" s="11">
        <v>553</v>
      </c>
      <c r="U42" s="11"/>
      <c r="V42" s="11">
        <f t="shared" si="64"/>
        <v>553</v>
      </c>
      <c r="W42" s="42"/>
      <c r="X42" s="37"/>
    </row>
    <row r="43" spans="1:24" x14ac:dyDescent="0.2">
      <c r="A43" s="34" t="s">
        <v>40</v>
      </c>
      <c r="B43" s="10"/>
      <c r="C43" s="10"/>
      <c r="D43" s="11"/>
      <c r="E43" s="10"/>
      <c r="F43" s="10"/>
      <c r="G43" s="10"/>
      <c r="H43" s="10"/>
      <c r="I43" s="26"/>
      <c r="J43" s="31"/>
      <c r="K43" s="31"/>
      <c r="L43" s="31"/>
      <c r="M43" s="31"/>
      <c r="N43" s="31"/>
      <c r="O43" s="11">
        <v>311239</v>
      </c>
      <c r="P43" s="31"/>
      <c r="Q43" s="11">
        <f t="shared" ref="Q43" si="68">+L43+O43</f>
        <v>311239</v>
      </c>
      <c r="R43" s="11">
        <f t="shared" ref="R43" si="69">+M43+P43</f>
        <v>0</v>
      </c>
      <c r="S43" s="11">
        <f t="shared" ref="S43" si="70">SUM(Q43:R43)</f>
        <v>311239</v>
      </c>
      <c r="T43" s="11">
        <v>311239</v>
      </c>
      <c r="U43" s="11"/>
      <c r="V43" s="11">
        <f t="shared" si="64"/>
        <v>311239</v>
      </c>
      <c r="W43" s="42">
        <f t="shared" si="2"/>
        <v>100</v>
      </c>
      <c r="X43" s="36"/>
    </row>
    <row r="44" spans="1:24" x14ac:dyDescent="0.2">
      <c r="A44" s="34"/>
      <c r="B44" s="10"/>
      <c r="C44" s="10"/>
      <c r="D44" s="11"/>
      <c r="E44" s="10"/>
      <c r="F44" s="10"/>
      <c r="G44" s="10"/>
      <c r="H44" s="10"/>
      <c r="I44" s="26"/>
      <c r="J44" s="31"/>
      <c r="K44" s="31"/>
      <c r="L44" s="31"/>
      <c r="M44" s="31"/>
      <c r="N44" s="31"/>
      <c r="O44" s="11"/>
      <c r="P44" s="31"/>
      <c r="Q44" s="11"/>
      <c r="R44" s="11"/>
      <c r="S44" s="11"/>
      <c r="T44" s="11"/>
      <c r="U44" s="11"/>
      <c r="V44" s="11"/>
      <c r="W44" s="40"/>
      <c r="X44" s="36"/>
    </row>
    <row r="45" spans="1:24" s="2" customFormat="1" ht="12" customHeight="1" x14ac:dyDescent="0.2">
      <c r="A45" s="12" t="s">
        <v>46</v>
      </c>
      <c r="B45" s="13">
        <v>0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27">
        <v>0</v>
      </c>
      <c r="J45" s="32"/>
      <c r="K45" s="32"/>
      <c r="L45" s="13">
        <f t="shared" ref="L45" si="71">+G45+J45</f>
        <v>0</v>
      </c>
      <c r="M45" s="13">
        <f t="shared" ref="M45" si="72">+H45+K45</f>
        <v>0</v>
      </c>
      <c r="N45" s="13">
        <f t="shared" ref="N45" si="73">SUM(L45:M45)</f>
        <v>0</v>
      </c>
      <c r="O45" s="13">
        <f t="shared" ref="O45:U45" si="74">+O46</f>
        <v>0</v>
      </c>
      <c r="P45" s="13">
        <f t="shared" si="74"/>
        <v>0</v>
      </c>
      <c r="Q45" s="13">
        <f t="shared" si="74"/>
        <v>0</v>
      </c>
      <c r="R45" s="13">
        <f t="shared" si="74"/>
        <v>0</v>
      </c>
      <c r="S45" s="13">
        <f>+S46</f>
        <v>0</v>
      </c>
      <c r="T45" s="13">
        <f t="shared" si="74"/>
        <v>0</v>
      </c>
      <c r="U45" s="13">
        <f t="shared" si="74"/>
        <v>0</v>
      </c>
      <c r="V45" s="13">
        <f>+V46</f>
        <v>0</v>
      </c>
      <c r="W45" s="40"/>
      <c r="X45" s="37"/>
    </row>
    <row r="46" spans="1:24" x14ac:dyDescent="0.2">
      <c r="A46" s="10" t="s">
        <v>47</v>
      </c>
      <c r="B46" s="10"/>
      <c r="C46" s="10"/>
      <c r="D46" s="11"/>
      <c r="E46" s="10"/>
      <c r="F46" s="10"/>
      <c r="G46" s="10"/>
      <c r="H46" s="10"/>
      <c r="I46" s="26"/>
      <c r="J46" s="31"/>
      <c r="K46" s="31"/>
      <c r="L46" s="31"/>
      <c r="M46" s="31"/>
      <c r="N46" s="31"/>
      <c r="O46" s="31"/>
      <c r="P46" s="31"/>
      <c r="Q46" s="11">
        <f t="shared" ref="Q46" si="75">+L46+O46</f>
        <v>0</v>
      </c>
      <c r="R46" s="11">
        <f t="shared" ref="R46" si="76">+M46+P46</f>
        <v>0</v>
      </c>
      <c r="S46" s="11">
        <f t="shared" ref="S46" si="77">SUM(Q46:R46)</f>
        <v>0</v>
      </c>
      <c r="T46" s="11">
        <f t="shared" ref="T46" si="78">+O46+R46</f>
        <v>0</v>
      </c>
      <c r="U46" s="11">
        <f t="shared" ref="U46" si="79">+P46+S46</f>
        <v>0</v>
      </c>
      <c r="V46" s="11">
        <f t="shared" ref="V46" si="80">SUM(T46:U46)</f>
        <v>0</v>
      </c>
      <c r="W46" s="40"/>
      <c r="X46" s="36"/>
    </row>
    <row r="47" spans="1:24" x14ac:dyDescent="0.2">
      <c r="A47" s="10"/>
      <c r="B47" s="10"/>
      <c r="C47" s="10"/>
      <c r="D47" s="11"/>
      <c r="E47" s="10"/>
      <c r="F47" s="10"/>
      <c r="G47" s="10"/>
      <c r="H47" s="10"/>
      <c r="I47" s="26"/>
      <c r="J47" s="31"/>
      <c r="K47" s="31"/>
      <c r="L47" s="31"/>
      <c r="M47" s="31"/>
      <c r="N47" s="31"/>
      <c r="O47" s="31"/>
      <c r="P47" s="31"/>
      <c r="Q47" s="11"/>
      <c r="R47" s="11"/>
      <c r="S47" s="11"/>
      <c r="T47" s="11"/>
      <c r="U47" s="11"/>
      <c r="V47" s="11"/>
      <c r="W47" s="40"/>
      <c r="X47" s="36"/>
    </row>
    <row r="48" spans="1:24" s="3" customFormat="1" x14ac:dyDescent="0.2">
      <c r="A48" s="14" t="s">
        <v>9</v>
      </c>
      <c r="B48" s="15">
        <f>SUM(B40,B45)</f>
        <v>1000</v>
      </c>
      <c r="C48" s="15">
        <f t="shared" ref="C48:R48" si="81">SUM(C40,C45)</f>
        <v>0</v>
      </c>
      <c r="D48" s="15">
        <f t="shared" si="81"/>
        <v>1000</v>
      </c>
      <c r="E48" s="15">
        <f t="shared" si="81"/>
        <v>0</v>
      </c>
      <c r="F48" s="15">
        <f t="shared" si="81"/>
        <v>0</v>
      </c>
      <c r="G48" s="15">
        <f t="shared" si="81"/>
        <v>1000</v>
      </c>
      <c r="H48" s="15">
        <f t="shared" si="81"/>
        <v>0</v>
      </c>
      <c r="I48" s="15">
        <f t="shared" si="81"/>
        <v>1000</v>
      </c>
      <c r="J48" s="15">
        <f t="shared" si="81"/>
        <v>0</v>
      </c>
      <c r="K48" s="15">
        <f t="shared" si="81"/>
        <v>0</v>
      </c>
      <c r="L48" s="15">
        <f t="shared" si="81"/>
        <v>1000</v>
      </c>
      <c r="M48" s="15">
        <f t="shared" si="81"/>
        <v>0</v>
      </c>
      <c r="N48" s="15">
        <f t="shared" si="81"/>
        <v>1000</v>
      </c>
      <c r="O48" s="15">
        <f t="shared" si="81"/>
        <v>311239</v>
      </c>
      <c r="P48" s="15">
        <f t="shared" si="81"/>
        <v>0</v>
      </c>
      <c r="Q48" s="15">
        <f t="shared" si="81"/>
        <v>312239</v>
      </c>
      <c r="R48" s="15">
        <f t="shared" si="81"/>
        <v>0</v>
      </c>
      <c r="S48" s="15">
        <f>SUM(S40,S45)</f>
        <v>312239</v>
      </c>
      <c r="T48" s="15">
        <f t="shared" ref="T48:U48" si="82">SUM(T40,T45)</f>
        <v>311792</v>
      </c>
      <c r="U48" s="15">
        <f t="shared" si="82"/>
        <v>0</v>
      </c>
      <c r="V48" s="15">
        <f>SUM(V40,V45)</f>
        <v>311792</v>
      </c>
      <c r="W48" s="41">
        <f t="shared" si="2"/>
        <v>99.856840433129747</v>
      </c>
      <c r="X48" s="38"/>
    </row>
    <row r="49" spans="1:24" s="3" customFormat="1" x14ac:dyDescent="0.2">
      <c r="A49" s="14"/>
      <c r="B49" s="14"/>
      <c r="C49" s="14"/>
      <c r="D49" s="15"/>
      <c r="E49" s="14"/>
      <c r="F49" s="14"/>
      <c r="G49" s="14"/>
      <c r="H49" s="14"/>
      <c r="I49" s="28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40"/>
      <c r="X49" s="38"/>
    </row>
    <row r="50" spans="1:24" x14ac:dyDescent="0.2">
      <c r="A50" s="10"/>
      <c r="B50" s="10"/>
      <c r="C50" s="10"/>
      <c r="D50" s="11"/>
      <c r="E50" s="10"/>
      <c r="F50" s="10"/>
      <c r="G50" s="10"/>
      <c r="H50" s="10"/>
      <c r="I50" s="26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40"/>
      <c r="X50" s="36"/>
    </row>
    <row r="51" spans="1:24" s="2" customFormat="1" ht="25.5" x14ac:dyDescent="0.2">
      <c r="A51" s="12" t="s">
        <v>4</v>
      </c>
      <c r="B51" s="13">
        <f t="shared" ref="B51:H51" si="83">SUM(B52:B52)</f>
        <v>0</v>
      </c>
      <c r="C51" s="13">
        <f t="shared" si="83"/>
        <v>0</v>
      </c>
      <c r="D51" s="13">
        <f>SUM(D52:D52)</f>
        <v>0</v>
      </c>
      <c r="E51" s="13">
        <f t="shared" si="83"/>
        <v>0</v>
      </c>
      <c r="F51" s="13">
        <f t="shared" si="83"/>
        <v>0</v>
      </c>
      <c r="G51" s="13">
        <f t="shared" si="83"/>
        <v>0</v>
      </c>
      <c r="H51" s="13">
        <f t="shared" si="83"/>
        <v>0</v>
      </c>
      <c r="I51" s="27">
        <f>SUM(I52:I52)</f>
        <v>0</v>
      </c>
      <c r="J51" s="32"/>
      <c r="K51" s="32"/>
      <c r="L51" s="13">
        <f t="shared" ref="L51" si="84">+G51+J51</f>
        <v>0</v>
      </c>
      <c r="M51" s="13">
        <f t="shared" ref="M51" si="85">+H51+K51</f>
        <v>0</v>
      </c>
      <c r="N51" s="13">
        <f t="shared" ref="N51" si="86">SUM(L51:M51)</f>
        <v>0</v>
      </c>
      <c r="O51" s="32"/>
      <c r="P51" s="32"/>
      <c r="Q51" s="13">
        <f t="shared" ref="Q51" si="87">+L51+O51</f>
        <v>0</v>
      </c>
      <c r="R51" s="13">
        <f t="shared" ref="R51" si="88">+M51+P51</f>
        <v>0</v>
      </c>
      <c r="S51" s="13">
        <f t="shared" ref="S51" si="89">SUM(Q51:R51)</f>
        <v>0</v>
      </c>
      <c r="T51" s="13">
        <f t="shared" ref="T51" si="90">+O51+R51</f>
        <v>0</v>
      </c>
      <c r="U51" s="13">
        <f t="shared" ref="U51" si="91">+P51+S51</f>
        <v>0</v>
      </c>
      <c r="V51" s="13">
        <f t="shared" ref="V51" si="92">SUM(T51:U51)</f>
        <v>0</v>
      </c>
      <c r="W51" s="40"/>
      <c r="X51" s="37"/>
    </row>
    <row r="52" spans="1:24" x14ac:dyDescent="0.2">
      <c r="A52" s="10"/>
      <c r="B52" s="10"/>
      <c r="C52" s="10"/>
      <c r="D52" s="11"/>
      <c r="E52" s="10"/>
      <c r="F52" s="10"/>
      <c r="G52" s="10"/>
      <c r="H52" s="10"/>
      <c r="I52" s="26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40"/>
      <c r="X52" s="36"/>
    </row>
    <row r="53" spans="1:24" s="2" customFormat="1" ht="25.5" x14ac:dyDescent="0.2">
      <c r="A53" s="12" t="s">
        <v>2</v>
      </c>
      <c r="B53" s="13">
        <f>+B54</f>
        <v>0</v>
      </c>
      <c r="C53" s="13">
        <f t="shared" ref="C53:V53" si="93">+C54</f>
        <v>0</v>
      </c>
      <c r="D53" s="13">
        <f t="shared" si="93"/>
        <v>0</v>
      </c>
      <c r="E53" s="13">
        <f t="shared" si="93"/>
        <v>0</v>
      </c>
      <c r="F53" s="13">
        <f t="shared" si="93"/>
        <v>0</v>
      </c>
      <c r="G53" s="13">
        <f t="shared" si="93"/>
        <v>0</v>
      </c>
      <c r="H53" s="13">
        <f t="shared" si="93"/>
        <v>0</v>
      </c>
      <c r="I53" s="13">
        <f t="shared" si="93"/>
        <v>0</v>
      </c>
      <c r="J53" s="13">
        <f t="shared" si="93"/>
        <v>0</v>
      </c>
      <c r="K53" s="13">
        <f t="shared" si="93"/>
        <v>0</v>
      </c>
      <c r="L53" s="13">
        <f t="shared" si="93"/>
        <v>0</v>
      </c>
      <c r="M53" s="13">
        <f t="shared" si="93"/>
        <v>0</v>
      </c>
      <c r="N53" s="13">
        <f t="shared" si="93"/>
        <v>0</v>
      </c>
      <c r="O53" s="13">
        <f t="shared" si="93"/>
        <v>809</v>
      </c>
      <c r="P53" s="13">
        <f t="shared" si="93"/>
        <v>0</v>
      </c>
      <c r="Q53" s="13">
        <f t="shared" si="93"/>
        <v>809</v>
      </c>
      <c r="R53" s="13">
        <f t="shared" si="93"/>
        <v>0</v>
      </c>
      <c r="S53" s="13">
        <f t="shared" si="93"/>
        <v>809</v>
      </c>
      <c r="T53" s="13">
        <f t="shared" si="93"/>
        <v>2</v>
      </c>
      <c r="U53" s="13">
        <f t="shared" si="93"/>
        <v>0</v>
      </c>
      <c r="V53" s="13">
        <f t="shared" si="93"/>
        <v>2</v>
      </c>
      <c r="W53" s="41">
        <f t="shared" si="2"/>
        <v>0.2472187886279357</v>
      </c>
      <c r="X53" s="37"/>
    </row>
    <row r="54" spans="1:24" x14ac:dyDescent="0.2">
      <c r="A54" s="10" t="s">
        <v>47</v>
      </c>
      <c r="B54" s="10"/>
      <c r="C54" s="10"/>
      <c r="D54" s="11"/>
      <c r="E54" s="10"/>
      <c r="F54" s="10"/>
      <c r="G54" s="10"/>
      <c r="H54" s="10"/>
      <c r="I54" s="26"/>
      <c r="J54" s="31"/>
      <c r="K54" s="31"/>
      <c r="L54" s="31"/>
      <c r="M54" s="31"/>
      <c r="N54" s="31"/>
      <c r="O54" s="31">
        <v>809</v>
      </c>
      <c r="P54" s="31"/>
      <c r="Q54" s="11">
        <f t="shared" ref="Q54" si="94">+L54+O54</f>
        <v>809</v>
      </c>
      <c r="R54" s="11">
        <f t="shared" ref="R54" si="95">+M54+P54</f>
        <v>0</v>
      </c>
      <c r="S54" s="11">
        <f t="shared" ref="S54" si="96">SUM(Q54:R54)</f>
        <v>809</v>
      </c>
      <c r="T54" s="11">
        <v>2</v>
      </c>
      <c r="U54" s="11"/>
      <c r="V54" s="11">
        <f t="shared" ref="V54:V55" si="97">SUM(T54:U54)</f>
        <v>2</v>
      </c>
      <c r="W54" s="42">
        <f t="shared" si="2"/>
        <v>0.2472187886279357</v>
      </c>
      <c r="X54" s="36"/>
    </row>
    <row r="55" spans="1:24" s="2" customFormat="1" ht="25.5" x14ac:dyDescent="0.2">
      <c r="A55" s="12" t="s">
        <v>12</v>
      </c>
      <c r="B55" s="13">
        <v>0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27">
        <v>0</v>
      </c>
      <c r="J55" s="32"/>
      <c r="K55" s="32"/>
      <c r="L55" s="13">
        <f t="shared" ref="L55" si="98">+G55+J55</f>
        <v>0</v>
      </c>
      <c r="M55" s="13">
        <f t="shared" ref="M55" si="99">+H55+K55</f>
        <v>0</v>
      </c>
      <c r="N55" s="13">
        <f t="shared" ref="N55" si="100">SUM(L55:M55)</f>
        <v>0</v>
      </c>
      <c r="O55" s="32"/>
      <c r="P55" s="32"/>
      <c r="Q55" s="13">
        <f t="shared" ref="Q55" si="101">+L55+O55</f>
        <v>0</v>
      </c>
      <c r="R55" s="13">
        <f t="shared" ref="R55" si="102">+M55+P55</f>
        <v>0</v>
      </c>
      <c r="S55" s="13">
        <f t="shared" ref="S55" si="103">SUM(Q55:R55)</f>
        <v>0</v>
      </c>
      <c r="T55" s="13">
        <f t="shared" ref="T55" si="104">+O55+R55</f>
        <v>0</v>
      </c>
      <c r="U55" s="13">
        <f t="shared" ref="U55" si="105">+P55+S55</f>
        <v>0</v>
      </c>
      <c r="V55" s="13">
        <f t="shared" si="97"/>
        <v>0</v>
      </c>
      <c r="W55" s="40"/>
      <c r="X55" s="37"/>
    </row>
    <row r="56" spans="1:24" x14ac:dyDescent="0.2">
      <c r="A56" s="10"/>
      <c r="B56" s="10"/>
      <c r="C56" s="10"/>
      <c r="D56" s="11"/>
      <c r="E56" s="10"/>
      <c r="F56" s="10"/>
      <c r="G56" s="10"/>
      <c r="H56" s="10"/>
      <c r="I56" s="26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40"/>
      <c r="X56" s="36"/>
    </row>
    <row r="57" spans="1:24" s="3" customFormat="1" x14ac:dyDescent="0.2">
      <c r="A57" s="14" t="s">
        <v>3</v>
      </c>
      <c r="B57" s="15">
        <f>SUM(B51,B53,B55)</f>
        <v>0</v>
      </c>
      <c r="C57" s="15">
        <f t="shared" ref="C57:S57" si="106">SUM(C51,C53,C55)</f>
        <v>0</v>
      </c>
      <c r="D57" s="15">
        <f t="shared" si="106"/>
        <v>0</v>
      </c>
      <c r="E57" s="15">
        <f t="shared" si="106"/>
        <v>0</v>
      </c>
      <c r="F57" s="15">
        <f t="shared" si="106"/>
        <v>0</v>
      </c>
      <c r="G57" s="15">
        <f t="shared" si="106"/>
        <v>0</v>
      </c>
      <c r="H57" s="15">
        <f t="shared" si="106"/>
        <v>0</v>
      </c>
      <c r="I57" s="15">
        <f t="shared" si="106"/>
        <v>0</v>
      </c>
      <c r="J57" s="15">
        <f t="shared" si="106"/>
        <v>0</v>
      </c>
      <c r="K57" s="15">
        <f t="shared" si="106"/>
        <v>0</v>
      </c>
      <c r="L57" s="15">
        <f t="shared" si="106"/>
        <v>0</v>
      </c>
      <c r="M57" s="15">
        <f t="shared" si="106"/>
        <v>0</v>
      </c>
      <c r="N57" s="15">
        <f t="shared" si="106"/>
        <v>0</v>
      </c>
      <c r="O57" s="15">
        <f t="shared" si="106"/>
        <v>809</v>
      </c>
      <c r="P57" s="15">
        <f t="shared" si="106"/>
        <v>0</v>
      </c>
      <c r="Q57" s="15">
        <f t="shared" si="106"/>
        <v>809</v>
      </c>
      <c r="R57" s="15">
        <f t="shared" si="106"/>
        <v>0</v>
      </c>
      <c r="S57" s="15">
        <f t="shared" si="106"/>
        <v>809</v>
      </c>
      <c r="T57" s="15">
        <f t="shared" ref="T57:V57" si="107">SUM(T51,T53,T55)</f>
        <v>2</v>
      </c>
      <c r="U57" s="15">
        <f t="shared" si="107"/>
        <v>0</v>
      </c>
      <c r="V57" s="15">
        <f t="shared" si="107"/>
        <v>2</v>
      </c>
      <c r="W57" s="41">
        <f t="shared" si="2"/>
        <v>0.2472187886279357</v>
      </c>
      <c r="X57" s="38"/>
    </row>
    <row r="58" spans="1:24" x14ac:dyDescent="0.2">
      <c r="A58" s="10"/>
      <c r="B58" s="10"/>
      <c r="C58" s="10"/>
      <c r="D58" s="11"/>
      <c r="E58" s="10"/>
      <c r="F58" s="10"/>
      <c r="G58" s="10"/>
      <c r="H58" s="10"/>
      <c r="I58" s="26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40"/>
      <c r="X58" s="36"/>
    </row>
    <row r="59" spans="1:24" x14ac:dyDescent="0.2">
      <c r="A59" s="17"/>
      <c r="B59" s="17"/>
      <c r="C59" s="17"/>
      <c r="D59" s="18"/>
      <c r="E59" s="17"/>
      <c r="F59" s="17"/>
      <c r="G59" s="17"/>
      <c r="H59" s="17"/>
      <c r="I59" s="29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40"/>
      <c r="X59" s="36"/>
    </row>
    <row r="60" spans="1:24" s="2" customFormat="1" ht="25.5" x14ac:dyDescent="0.2">
      <c r="A60" s="19" t="s">
        <v>10</v>
      </c>
      <c r="B60" s="20">
        <f t="shared" ref="B60:R60" si="108">SUM(B28,B37,B48,B57)</f>
        <v>1758574</v>
      </c>
      <c r="C60" s="20">
        <f t="shared" si="108"/>
        <v>8164</v>
      </c>
      <c r="D60" s="20">
        <f t="shared" si="108"/>
        <v>1766738</v>
      </c>
      <c r="E60" s="20">
        <f t="shared" si="108"/>
        <v>326052</v>
      </c>
      <c r="F60" s="20">
        <f t="shared" si="108"/>
        <v>0</v>
      </c>
      <c r="G60" s="20">
        <f t="shared" si="108"/>
        <v>2084626</v>
      </c>
      <c r="H60" s="20">
        <f t="shared" si="108"/>
        <v>8164</v>
      </c>
      <c r="I60" s="20">
        <f t="shared" si="108"/>
        <v>2092790</v>
      </c>
      <c r="J60" s="20">
        <f t="shared" si="108"/>
        <v>41411</v>
      </c>
      <c r="K60" s="20">
        <f t="shared" si="108"/>
        <v>344</v>
      </c>
      <c r="L60" s="20">
        <f t="shared" si="108"/>
        <v>2126037</v>
      </c>
      <c r="M60" s="20">
        <f t="shared" si="108"/>
        <v>8508</v>
      </c>
      <c r="N60" s="20">
        <f t="shared" si="108"/>
        <v>2134545</v>
      </c>
      <c r="O60" s="20">
        <f t="shared" si="108"/>
        <v>475537</v>
      </c>
      <c r="P60" s="20">
        <f t="shared" si="108"/>
        <v>-284</v>
      </c>
      <c r="Q60" s="20">
        <f t="shared" si="108"/>
        <v>2601574</v>
      </c>
      <c r="R60" s="20">
        <f t="shared" si="108"/>
        <v>8224</v>
      </c>
      <c r="S60" s="20">
        <f t="shared" ref="S60:U60" si="109">SUM(S28,S37,S48,S57)</f>
        <v>2609798</v>
      </c>
      <c r="T60" s="20">
        <f t="shared" si="109"/>
        <v>2530617</v>
      </c>
      <c r="U60" s="20">
        <f t="shared" si="109"/>
        <v>8809</v>
      </c>
      <c r="V60" s="20">
        <f t="shared" ref="V60" si="110">SUM(V28,V37,V48,V57)</f>
        <v>2539426</v>
      </c>
      <c r="W60" s="43">
        <f t="shared" si="2"/>
        <v>97.303546098203768</v>
      </c>
      <c r="X60" s="37"/>
    </row>
    <row r="61" spans="1:24" s="2" customFormat="1" x14ac:dyDescent="0.2">
      <c r="A61" s="21"/>
      <c r="B61" s="21"/>
      <c r="C61" s="21"/>
      <c r="D61" s="22"/>
      <c r="E61" s="21"/>
      <c r="F61" s="21"/>
      <c r="G61" s="21"/>
      <c r="H61" s="21"/>
      <c r="I61" s="2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40"/>
      <c r="X61" s="37"/>
    </row>
    <row r="62" spans="1:24" x14ac:dyDescent="0.2">
      <c r="A62" s="12" t="s">
        <v>17</v>
      </c>
      <c r="B62" s="12"/>
      <c r="C62" s="12"/>
      <c r="D62" s="11"/>
      <c r="E62" s="12"/>
      <c r="F62" s="12"/>
      <c r="G62" s="12"/>
      <c r="H62" s="12"/>
      <c r="I62" s="26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40"/>
      <c r="X62" s="36"/>
    </row>
    <row r="63" spans="1:24" x14ac:dyDescent="0.2">
      <c r="A63" s="23"/>
      <c r="B63" s="23"/>
      <c r="C63" s="23"/>
      <c r="D63" s="11"/>
      <c r="E63" s="23"/>
      <c r="F63" s="23"/>
      <c r="G63" s="23"/>
      <c r="H63" s="23"/>
      <c r="I63" s="26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40"/>
      <c r="X63" s="36"/>
    </row>
    <row r="64" spans="1:24" x14ac:dyDescent="0.2">
      <c r="A64" s="12" t="s">
        <v>6</v>
      </c>
      <c r="B64" s="13">
        <f t="shared" ref="B64:H64" si="111">SUM(B65:B65)</f>
        <v>264000</v>
      </c>
      <c r="C64" s="13">
        <f t="shared" si="111"/>
        <v>0</v>
      </c>
      <c r="D64" s="13">
        <f>SUM(D65:D65)</f>
        <v>264000</v>
      </c>
      <c r="E64" s="13">
        <f t="shared" si="111"/>
        <v>26000</v>
      </c>
      <c r="F64" s="13">
        <f t="shared" si="111"/>
        <v>0</v>
      </c>
      <c r="G64" s="13">
        <f t="shared" si="111"/>
        <v>290000</v>
      </c>
      <c r="H64" s="13">
        <f t="shared" si="111"/>
        <v>0</v>
      </c>
      <c r="I64" s="27">
        <f>SUM(I65:I65)</f>
        <v>290000</v>
      </c>
      <c r="J64" s="27">
        <f t="shared" ref="J64:V64" si="112">SUM(J65:J65)</f>
        <v>0</v>
      </c>
      <c r="K64" s="27">
        <f t="shared" si="112"/>
        <v>0</v>
      </c>
      <c r="L64" s="27">
        <f t="shared" si="112"/>
        <v>290000</v>
      </c>
      <c r="M64" s="27">
        <f t="shared" si="112"/>
        <v>0</v>
      </c>
      <c r="N64" s="13">
        <f t="shared" si="112"/>
        <v>290000</v>
      </c>
      <c r="O64" s="27">
        <f t="shared" si="112"/>
        <v>12314</v>
      </c>
      <c r="P64" s="27">
        <f t="shared" si="112"/>
        <v>0</v>
      </c>
      <c r="Q64" s="27">
        <f t="shared" si="112"/>
        <v>302314</v>
      </c>
      <c r="R64" s="27">
        <f t="shared" si="112"/>
        <v>0</v>
      </c>
      <c r="S64" s="13">
        <f t="shared" si="112"/>
        <v>302314</v>
      </c>
      <c r="T64" s="27">
        <f t="shared" si="112"/>
        <v>302314</v>
      </c>
      <c r="U64" s="27">
        <f t="shared" si="112"/>
        <v>0</v>
      </c>
      <c r="V64" s="13">
        <f t="shared" si="112"/>
        <v>302314</v>
      </c>
      <c r="W64" s="41">
        <f t="shared" si="2"/>
        <v>100</v>
      </c>
      <c r="X64" s="36"/>
    </row>
    <row r="65" spans="1:24" x14ac:dyDescent="0.2">
      <c r="A65" s="10" t="s">
        <v>21</v>
      </c>
      <c r="B65" s="11">
        <v>264000</v>
      </c>
      <c r="C65" s="11"/>
      <c r="D65" s="11">
        <f>SUM(B65:C65)</f>
        <v>264000</v>
      </c>
      <c r="E65" s="11">
        <v>26000</v>
      </c>
      <c r="F65" s="11"/>
      <c r="G65" s="11">
        <f t="shared" ref="G65" si="113">+B65+E65</f>
        <v>290000</v>
      </c>
      <c r="H65" s="11">
        <f t="shared" ref="H65" si="114">+C65+F65</f>
        <v>0</v>
      </c>
      <c r="I65" s="26">
        <f t="shared" ref="I65" si="115">+G65+H65</f>
        <v>290000</v>
      </c>
      <c r="J65" s="31"/>
      <c r="K65" s="31"/>
      <c r="L65" s="11">
        <f t="shared" ref="L65" si="116">+G65+J65</f>
        <v>290000</v>
      </c>
      <c r="M65" s="11">
        <f t="shared" ref="M65" si="117">+H65+K65</f>
        <v>0</v>
      </c>
      <c r="N65" s="11">
        <f t="shared" ref="N65" si="118">SUM(L65:M65)</f>
        <v>290000</v>
      </c>
      <c r="O65" s="31">
        <v>12314</v>
      </c>
      <c r="P65" s="31"/>
      <c r="Q65" s="11">
        <f t="shared" ref="Q65" si="119">+L65+O65</f>
        <v>302314</v>
      </c>
      <c r="R65" s="11">
        <f t="shared" ref="R65" si="120">+M65+P65</f>
        <v>0</v>
      </c>
      <c r="S65" s="11">
        <f t="shared" ref="S65" si="121">SUM(Q65:R65)</f>
        <v>302314</v>
      </c>
      <c r="T65" s="11">
        <v>302314</v>
      </c>
      <c r="U65" s="11"/>
      <c r="V65" s="11">
        <f t="shared" ref="V65" si="122">SUM(T65:U65)</f>
        <v>302314</v>
      </c>
      <c r="W65" s="42">
        <f t="shared" si="2"/>
        <v>100</v>
      </c>
      <c r="X65" s="36"/>
    </row>
    <row r="66" spans="1:24" x14ac:dyDescent="0.2">
      <c r="A66" s="17"/>
      <c r="B66" s="17"/>
      <c r="C66" s="17"/>
      <c r="D66" s="18"/>
      <c r="E66" s="17"/>
      <c r="F66" s="17"/>
      <c r="G66" s="17"/>
      <c r="H66" s="17"/>
      <c r="I66" s="29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40"/>
      <c r="X66" s="36"/>
    </row>
    <row r="67" spans="1:24" ht="38.25" x14ac:dyDescent="0.2">
      <c r="A67" s="19" t="s">
        <v>18</v>
      </c>
      <c r="B67" s="20">
        <f t="shared" ref="B67:C67" si="123">SUM(B64)</f>
        <v>264000</v>
      </c>
      <c r="C67" s="20">
        <f t="shared" si="123"/>
        <v>0</v>
      </c>
      <c r="D67" s="20">
        <f>SUM(D64)</f>
        <v>264000</v>
      </c>
      <c r="E67" s="20">
        <f t="shared" ref="E67:H67" si="124">SUM(E64)</f>
        <v>26000</v>
      </c>
      <c r="F67" s="20">
        <f t="shared" si="124"/>
        <v>0</v>
      </c>
      <c r="G67" s="20">
        <f>SUM(G64)</f>
        <v>290000</v>
      </c>
      <c r="H67" s="20">
        <f t="shared" si="124"/>
        <v>0</v>
      </c>
      <c r="I67" s="30">
        <f>SUM(I64)</f>
        <v>290000</v>
      </c>
      <c r="J67" s="30">
        <f t="shared" ref="J67:N67" si="125">SUM(J64)</f>
        <v>0</v>
      </c>
      <c r="K67" s="30">
        <f t="shared" si="125"/>
        <v>0</v>
      </c>
      <c r="L67" s="30">
        <f t="shared" si="125"/>
        <v>290000</v>
      </c>
      <c r="M67" s="30">
        <f t="shared" si="125"/>
        <v>0</v>
      </c>
      <c r="N67" s="20">
        <f t="shared" si="125"/>
        <v>290000</v>
      </c>
      <c r="O67" s="30">
        <f t="shared" ref="O67:S67" si="126">SUM(O64)</f>
        <v>12314</v>
      </c>
      <c r="P67" s="30">
        <f t="shared" si="126"/>
        <v>0</v>
      </c>
      <c r="Q67" s="30">
        <f t="shared" si="126"/>
        <v>302314</v>
      </c>
      <c r="R67" s="30">
        <f t="shared" si="126"/>
        <v>0</v>
      </c>
      <c r="S67" s="20">
        <f t="shared" si="126"/>
        <v>302314</v>
      </c>
      <c r="T67" s="30">
        <f t="shared" ref="T67:V67" si="127">SUM(T64)</f>
        <v>302314</v>
      </c>
      <c r="U67" s="30">
        <f t="shared" si="127"/>
        <v>0</v>
      </c>
      <c r="V67" s="20">
        <f t="shared" si="127"/>
        <v>302314</v>
      </c>
      <c r="W67" s="43">
        <f t="shared" si="2"/>
        <v>100</v>
      </c>
      <c r="X67" s="36"/>
    </row>
    <row r="68" spans="1:24" x14ac:dyDescent="0.2">
      <c r="U68" s="36"/>
      <c r="V68" s="36"/>
      <c r="W68" s="36"/>
      <c r="X68" s="36"/>
    </row>
  </sheetData>
  <mergeCells count="11">
    <mergeCell ref="T5:V5"/>
    <mergeCell ref="W5:W6"/>
    <mergeCell ref="A3:W3"/>
    <mergeCell ref="B5:D5"/>
    <mergeCell ref="A5:A6"/>
    <mergeCell ref="O5:P5"/>
    <mergeCell ref="Q5:S5"/>
    <mergeCell ref="J5:K5"/>
    <mergeCell ref="L5:N5"/>
    <mergeCell ref="E5:F5"/>
    <mergeCell ref="G5:I5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Udvardi Katalin</dc:creator>
  <cp:lastModifiedBy>Kom Ph12</cp:lastModifiedBy>
  <cp:lastPrinted>2025-05-03T13:15:41Z</cp:lastPrinted>
  <dcterms:created xsi:type="dcterms:W3CDTF">2014-01-10T08:24:40Z</dcterms:created>
  <dcterms:modified xsi:type="dcterms:W3CDTF">2025-05-21T06:59:06Z</dcterms:modified>
</cp:coreProperties>
</file>